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835" activeTab="10"/>
  </bookViews>
  <sheets>
    <sheet name=" Τ.Π. 2017" sheetId="1" r:id="rId1"/>
    <sheet name="A ΤΡΟΠ" sheetId="2" r:id="rId2"/>
    <sheet name="Β ΤΡΟΠ" sheetId="3" r:id="rId3"/>
    <sheet name="Γ ΤΡΟΠ" sheetId="4" r:id="rId4"/>
    <sheet name="Δ ΤΡΟΠ " sheetId="5" r:id="rId5"/>
    <sheet name="Ε ΤΡΟΠ" sheetId="6" r:id="rId6"/>
    <sheet name="ΣΤ ΤΡΟΠ" sheetId="7" r:id="rId7"/>
    <sheet name="7η ΤΡΟΠ" sheetId="8" r:id="rId8"/>
    <sheet name="8η ΤΡΟΠ" sheetId="9" r:id="rId9"/>
    <sheet name="9η ΤΡΟΠ" sheetId="10" r:id="rId10"/>
    <sheet name="ΣΧΕΔΙΟ 2018" sheetId="11" r:id="rId11"/>
  </sheets>
  <definedNames>
    <definedName name="_xlnm.Print_Area" localSheetId="0">' Τ.Π. 2017'!$A$1:$K$65</definedName>
    <definedName name="_xlnm.Print_Area" localSheetId="8">'8η ΤΡΟΠ'!$A$1:$K$62</definedName>
    <definedName name="_xlnm.Print_Area" localSheetId="9">'9η ΤΡΟΠ'!$A$1:$K$42</definedName>
    <definedName name="_xlnm.Print_Area" localSheetId="2">'Β ΤΡΟΠ'!$A$1:$K$66</definedName>
    <definedName name="_xlnm.Print_Area" localSheetId="3">'Γ ΤΡΟΠ'!$A$1:$K$68</definedName>
    <definedName name="_xlnm.Print_Area" localSheetId="4">'Δ ΤΡΟΠ '!$A$1:$K$69</definedName>
    <definedName name="_xlnm.Print_Area" localSheetId="10">'ΣΧΕΔΙΟ 2018'!$A$1:$K$50</definedName>
    <definedName name="_xlnm.Print_Titles" localSheetId="0">' Τ.Π. 2017'!$1:$2</definedName>
    <definedName name="_xlnm.Print_Titles" localSheetId="8">'8η ΤΡΟΠ'!$2:$2</definedName>
    <definedName name="_xlnm.Print_Titles" localSheetId="9">'9η ΤΡΟΠ'!$2:$2</definedName>
    <definedName name="_xlnm.Print_Titles" localSheetId="2">'Β ΤΡΟΠ'!$1:$2</definedName>
    <definedName name="_xlnm.Print_Titles" localSheetId="3">'Γ ΤΡΟΠ'!$1:$2</definedName>
    <definedName name="_xlnm.Print_Titles" localSheetId="4">'Δ ΤΡΟΠ '!$1:$2</definedName>
    <definedName name="_xlnm.Print_Titles" localSheetId="5">'Ε ΤΡΟΠ'!$1:$2</definedName>
    <definedName name="_xlnm.Print_Titles" localSheetId="10">'ΣΧΕΔΙΟ 2018'!$2:$2</definedName>
  </definedNames>
  <calcPr fullCalcOnLoad="1"/>
</workbook>
</file>

<file path=xl/sharedStrings.xml><?xml version="1.0" encoding="utf-8"?>
<sst xmlns="http://schemas.openxmlformats.org/spreadsheetml/2006/main" count="2496" uniqueCount="141">
  <si>
    <t>Kωδικός Έργου</t>
  </si>
  <si>
    <t>Κωδικός Προϋπολ.</t>
  </si>
  <si>
    <t>Τίτλος Έργου</t>
  </si>
  <si>
    <t>Τρόπος Κατα-           σκευής</t>
  </si>
  <si>
    <t>Είδος Έργου</t>
  </si>
  <si>
    <t>Χηματοδοτικός Φορέας</t>
  </si>
  <si>
    <t>%   Συμμετο-χής Φορέα</t>
  </si>
  <si>
    <t>Ποσό Χρηματο-δότησης</t>
  </si>
  <si>
    <t>Υπόλοιπο Χρηματοδό- τησης</t>
  </si>
  <si>
    <t>Μελέτη του έργου:"Αντικατάσταση κεντρικού αγωγού μεταφοράς νερού από τις πηγές της Τ.Κ. Πηδήματος μέχρι την Καλαμάτα- Mεσσήνη"</t>
  </si>
  <si>
    <t>Μελέτη</t>
  </si>
  <si>
    <t>Συνεχ.</t>
  </si>
  <si>
    <t>Σύνδεσμος Υδρευσης</t>
  </si>
  <si>
    <t>Νέο</t>
  </si>
  <si>
    <t>ΙΔΙΟΙ ΠΟΡΟΙ</t>
  </si>
  <si>
    <t xml:space="preserve">Οικονομοτεχνικές Μελέτες συγχρηματοδοτούμενων έργων </t>
  </si>
  <si>
    <t>Μελέτη του έργου:"Κατασκευή δεξαμενής ύδρευσης Δήμου Καλαμάτας "</t>
  </si>
  <si>
    <t xml:space="preserve">Μελέτη έργων άρδευσης στις ορεινές Τοπικές Κοινότητες Δ.Ε. Καλαμάτας </t>
  </si>
  <si>
    <t>Αποκατάσταση ζημιών ύδρευσης, χρήση 2015-2016</t>
  </si>
  <si>
    <t>Εργασία</t>
  </si>
  <si>
    <t>Συμμετ. Δημοτών</t>
  </si>
  <si>
    <t>Εργολ.</t>
  </si>
  <si>
    <t xml:space="preserve">Τοποθέτηση υδρομέτρων στις ορεινές Τοπικές Κοινότητες </t>
  </si>
  <si>
    <t>Συνδέσεις αποχέτευσης ακαθάρτων χρήση 2015-2016</t>
  </si>
  <si>
    <t>Υπηρεσίες μείωσης παραγωγής ιλύος στην εγκατάσταση  επεξεργασίας λυμάτων</t>
  </si>
  <si>
    <t>Έλεγχος και επισκευή γεωτρήσεων</t>
  </si>
  <si>
    <t>Αντικατάσταση δικτύου ύδρευσης στη Δημοτική Κοινότητα Καλαμάτας</t>
  </si>
  <si>
    <t>Μικροεπεκτάσεις δικτύου αποχ. ακαθάρτων  χρήση 2015</t>
  </si>
  <si>
    <t>Μικροπεκτάσεις δικτύου αποχέτευσης ομβρίων  χρήση 2015</t>
  </si>
  <si>
    <t>Ολοκλήρωση  Αποχέτευσης Δικτύων Ακαθάρτων στην τκ Αγ Φλώρου   Β Φάση</t>
  </si>
  <si>
    <t>Συμμετοχή δημοτών</t>
  </si>
  <si>
    <t>Μικροεπεκτάσεις δικτύου ύδρευσης χρήση 2016</t>
  </si>
  <si>
    <t>Περιβαλλοντική Μελέτη  του έργου Κατασκευή Βιολογικού Καθαρισμου στη Τ.Κ. Α. Φλώρου</t>
  </si>
  <si>
    <t>Περιβαλλοντική Μελέτη  του έργου Κατασκευή Βιολογικού Καθαρισμου στη Τ.Κ. Πηδήματος</t>
  </si>
  <si>
    <t>Μετρήσεις ποιότητας νερού χρήση 2016</t>
  </si>
  <si>
    <t>Ολοκλήρωση  Αντικατάστασης δικτύου ύδρευσης στη Δημοτική Κοινότητα Καλαμάτας</t>
  </si>
  <si>
    <t>Μικροπεκτάσεις δικτύου αποχέτευσης ακαθάρτων  χρήση 2016</t>
  </si>
  <si>
    <t>Μελέτη επισκευής κτηρίου μετεγκατάστασης γραφείων της ΔΕΥΑΚ</t>
  </si>
  <si>
    <t>Συντήρηση ηλεκτρολογικών εγκαταστάσεων ΔΕΥΑΚ χρήση 2016</t>
  </si>
  <si>
    <t>Συντήρηση μηχανολογικών εγκαταστάσεων ΔΕΥΑΚ χρήση 2016</t>
  </si>
  <si>
    <t>Κατασκευή συνδέσεων με το δίκτυο ύδρευσης χρήση 2016</t>
  </si>
  <si>
    <t>Μελέτες Γεωτρήσεων στον Δ.Καλαμάτας</t>
  </si>
  <si>
    <t>Επισκευή Κτηρίου για Μετεγκατασταση Γραφείων ΔΕΥΑΚ</t>
  </si>
  <si>
    <t>Αντικατάσταση υδρομέτρων στη Δ.Ε. Καλαμάτας χρήση 2016</t>
  </si>
  <si>
    <t>Αντικατάσταση Υδρομέτρων στις Δ.Ε. Αριος, Αρφαρων &amp; Θουρίας</t>
  </si>
  <si>
    <t>Προϋπολογισμός</t>
  </si>
  <si>
    <t>Αποκατάσταση ζημιών δικτύων ύδρευσης χρήση 2016-2017</t>
  </si>
  <si>
    <t>Κατασκευή συνδέσεων με το δίκτυο ύδρευσης χρήση 2017</t>
  </si>
  <si>
    <t>«Κατασκευή δικτύου αποχέτευσης ομβρίων οδού Αθηνών –Νέας εισόδου στο τμήμα από Θουρία έως Νέδοντα ποταμό του Δήμου Καλαμάτας Α’ Φάση (τμήμα από Θουρία έως νοσοκομείο)»</t>
  </si>
  <si>
    <t>Γεωτεχνική Μελέτη του εργου «ΚΕΝΤΡΙΚΟΣ ΣΥΛΛΕΚΤΗΡΑΣ ΟΜΒΡΙΩΝ  ΖΩΝΗΣ Ι ΚΑΛΑΜΑΤΑΣ»</t>
  </si>
  <si>
    <t>Μετρήσεις ποιότητας νερού χρήση 2017</t>
  </si>
  <si>
    <t>Μικροεπεκτάσεις δικτύου αποχ. Ακαθάρτων για εξυπηρέτηση νέων οικοδομών   χρήση 2014</t>
  </si>
  <si>
    <t>Περιφραξη χωρου εναπόθεσης Ιλύος</t>
  </si>
  <si>
    <t xml:space="preserve">Επέκταση Αρδευτικου δικτύων στην Τ.Κ. Αρφαρών </t>
  </si>
  <si>
    <t>Ανόρυξη Υδρευτικης Γεώτρησης στα Μενινά της Δ.Ε. Καλαμάτας.</t>
  </si>
  <si>
    <t>Προμήθεια &amp; Εγκατάσταση Η/Μ εξοπλισμού της Υδρευτικής Γεώτρησης στα Μενινά</t>
  </si>
  <si>
    <t>Μικροπεκτάσεις δικτύου αποχέτευσης ομβρίων  χρήση 2017</t>
  </si>
  <si>
    <t>ΧΡΗΜ/ΤΗΣΗ ΠΔΕ</t>
  </si>
  <si>
    <t>ΣΧΕΔΙΟ ΤΕΧΝΙΚΟΥ ΠΡΟΓΡΑΜΜΑΤΟΣ ΓΙΑ ΤΟ  ΕΤΟΣ 2017</t>
  </si>
  <si>
    <t>ΔΗΜΟΣ ΚΑΛΑΜΑΤΑΣ</t>
  </si>
  <si>
    <t>Τοπογραφικές Μελέτες</t>
  </si>
  <si>
    <t>Υδροδότηση περιοχής πρώην Σκουπιδότοπου του Δήμου Καλαμάτας</t>
  </si>
  <si>
    <t>Επικαιροποίηση  των μελετών δικτύων ύδρευσης  στις Ανατολικές  Τοπικές και Δημοτικές Κοινότητες (Βέργα-Μ Μαντίνεια-Καρβέλι)</t>
  </si>
  <si>
    <t>Επικαιροποίηση  των μελετών δικτύων ύδρευσης  στις Δυτικές Τοπικές Κοινότητες (Ασπρόχωμα-Λέικα-Σπερχογεία)</t>
  </si>
  <si>
    <t xml:space="preserve"> ΙΔΙΟΙ  ΠΟΡΟΙ    ΣΥΝΔΕΣΜΟΣ ΥΔΡΕΥΣΗΣ </t>
  </si>
  <si>
    <t>Υψομετρική  αποκατάσταση φρεατίων απόχετευσης και βανών ύδρευσης λόγω ασφαλτοστρώσεων στους δρόμους του Δήμου Καλαμάτας.</t>
  </si>
  <si>
    <t>Επικαιροποίηση υδραυλικής  μελέτης «ΚΕΝΤΡΙΚΟΣ ΣΥΛΛΕΚΤΗΡΑΣ ΟΜΒΡΙΩΝ  ΖΩΝΗΣ X ΚΑΛΑΜΑΤΑΣ»</t>
  </si>
  <si>
    <t xml:space="preserve">Περιβαλλοντική Μελέτητου έργου «ΚΕΝΤΡΙΚΟΣ ΣΥΛΛΕΚΤΗΡΑΣ ΟΜΒΡΙΩΝ  ΖΩΝΗΣ Ι ΚΑΛΑΜΑΤΑΣ» </t>
  </si>
  <si>
    <t>Προμελέτη του έργου:  "Κατασκευή Βιολογικού Καθαρισμου στη Τ.Κ. Αγίου Φλώρου"</t>
  </si>
  <si>
    <t>ΣΥΓΚΕΝΤΡΩΤΙΚΟΣ ΠΙΝΑΚΑΣ</t>
  </si>
  <si>
    <t>ΠΡΟΥΠΟΛΟΓΙΣΜΟΣ ΤΕΧΝΙΚΟΥ</t>
  </si>
  <si>
    <t>ΜΕΛΕΤΕΣ</t>
  </si>
  <si>
    <t>ΧΡΗΜΑΤΟΔΟΤΗΣΕΙΣ ΤΡΙΤΩΝ</t>
  </si>
  <si>
    <t>ΣΥΜΜΕΤΟΧΗ ΔΕΥΑΚ</t>
  </si>
  <si>
    <t>ΣΥΝΟΛΟ ΧΡΗΜΑΤΟΔΟΤΗΣΕΩΝ ΤΡΙΤΩΝ</t>
  </si>
  <si>
    <t>Σύνδεσμος ύδρευσης</t>
  </si>
  <si>
    <t>Δήμος Καλαμάτας</t>
  </si>
  <si>
    <t>Αναβάθμιση ΕΕΛ ΚΑΛΑΜΑΤΑΣ</t>
  </si>
  <si>
    <t>ΠΕΠ</t>
  </si>
  <si>
    <t>ΠΔΕ-ΠΕΠ</t>
  </si>
  <si>
    <t xml:space="preserve"> Αποκατάσταση ζημιών στα ρέματα λόγω θεομηνίας 7-9-2016</t>
  </si>
  <si>
    <t>ΕΡΓΑ -ΣΥΝΤΗΡΗΣΕΙΣ ΣΥΝΔΕΣΕΙΣ</t>
  </si>
  <si>
    <t>Α ΤΡΟΠ ΤΕΧΝΙΚΟΥ ΠΡΟΓΡΑΜΜΑΤΟΣ ΓΙΑ ΤΟ  ΕΤΟΣ 2017</t>
  </si>
  <si>
    <t>Επικαιροποίηση  της μελέτης με τίτλο "δίκτυο ύδρευσης  στη  Δημοτική Κοινότητα Βέργας και στην τοπική κοινότητα -Μικρής Μαντίνειας")</t>
  </si>
  <si>
    <t>Β ΤΡΟΠ ΤΕΧΝΙΚΟΥ ΠΡΟΓΡΑΜΜΑΤΟΣ ΓΙΑ ΤΟ  ΕΤΟΣ 2017</t>
  </si>
  <si>
    <t>Κατασκευή δικτύου αποχέτευσης ομβρίων οδού Αθηνών-Νέας Εισόδου στο Τμήμα από Θουρία έως Νέδοντα Ποταμό του Δήμου Καλαμάτας β φάση</t>
  </si>
  <si>
    <t>Γ ΤΡΟΠ ΤΕΧΝΙΚΟΥ ΠΡΟΓΡΑΜΜΑΤΟΣ ΓΙΑ ΤΟ  ΕΤΟΣ 2017</t>
  </si>
  <si>
    <t>Αντικατάσταση αγωγού μεταφοράς νερού από τις πηγές Πηδήματος στην Τ.Κ Αρφαρών</t>
  </si>
  <si>
    <t>Αποκατάσταση ζημιών ύδρευσης χρήση 2017</t>
  </si>
  <si>
    <t>Δ ΤΡΟΠ ΤΕΧΝΙΚΟΥ ΠΡΟΓΡΑΜΜΑΤΟΣ ΓΙΑ ΤΟ  ΕΤΟΣ 2017</t>
  </si>
  <si>
    <t>Συνδέσεις αποχέτευσης ακαθάρτων χρήση 2017-2018</t>
  </si>
  <si>
    <t>Επικαιροποίηση Μελέτης "Δίκτυο Αποχέτευσης Ακαθάρτων στην Τ.Κ Πηδήματος"</t>
  </si>
  <si>
    <t>5η ΤΡΟΠ ΤΕΧΝΙΚΟΥ ΠΡΟΓΡΑΜΜΑΤΟΣ ΓΙΑ ΤΟ  ΕΤΟΣ 2017</t>
  </si>
  <si>
    <t>Συντήρηση μηχανολογικών εγκαταστάσεων ΔΕΥΑΚ χρήση 2017</t>
  </si>
  <si>
    <t>6η ΤΡΟΠ ΤΕΧΝΙΚΟΥ ΠΡΟΓΡΑΜΜΑΤΟΣ ΓΙΑ ΤΟ  ΕΤΟΣ 2017</t>
  </si>
  <si>
    <t>7η ΤΡΟΠ ΤΕΧΝΙΚΟΥ ΠΡΟΓΡΑΜΜΑΤΟΣ ΓΙΑ ΤΟ  ΕΤΟΣ 2017</t>
  </si>
  <si>
    <t>Μικροεπεκτάσεις Δικτύου Αποχέτευσης Ακαθάρτων χρήση 2017-2018</t>
  </si>
  <si>
    <t>Μικροεπεκτάσεις δικτύου ύδρευσης χρήση 2017-2018</t>
  </si>
  <si>
    <t>Αντικατάσταση δικτύου ύδρευσης  χρήση 2017-2018</t>
  </si>
  <si>
    <t>Μισθωση Μηχ</t>
  </si>
  <si>
    <t>Συντήρηση ηλεκτρολογικών εγκαταστάσεων ΔΕΥΑΚ χρήση 2017-2018</t>
  </si>
  <si>
    <t>8η ΤΡΟΠ ΤΕΧΝΙΚΟΥ ΠΡΟΓΡΑΜΜΑΤΟΣ ΓΙΑ ΤΟ  ΕΤΟΣ 2017</t>
  </si>
  <si>
    <t>Συντήρηση μηχανολογικών εγκαταστάσεων ΕΕΛ ΔΕΥΑΚ χρήση 2017-2018</t>
  </si>
  <si>
    <t>Καθαρισμός Ρεμάτων της πόλης της Καλαμάτας</t>
  </si>
  <si>
    <t>ΣΥΝΔΕΣΜΟΣ ΥΔΡΕΥΣΗΣ</t>
  </si>
  <si>
    <t>ΣΥΜΜΕΤΟΧΗ ΔΗΜΟΤΩΝ</t>
  </si>
  <si>
    <t>Κωδικός Προϋπ/μου</t>
  </si>
  <si>
    <t>Προϋπολ/μός</t>
  </si>
  <si>
    <t>α/α</t>
  </si>
  <si>
    <t>Συμμετοχή Φορέα
 %</t>
  </si>
  <si>
    <t>ΣΥΝΕΧ.</t>
  </si>
  <si>
    <t>Κατασκευή συνδέσεων με το δίκτυο ύδρευσης χρήση 2017-2018</t>
  </si>
  <si>
    <t>Μικροπεκτάσεις δικτύου αποχέτευσης ομβρίων  χρήση 2017-2018</t>
  </si>
  <si>
    <t>ΠΔΕ ΥΠ. ΕΣΩΤΕΡΙΚΩΝ</t>
  </si>
  <si>
    <t>ΤΕΧΝΙΚΟΥ ΠΡΟΓΡΑΜΜΑΤΟΣ ΓΙΑ ΤΟ  ΕΤΟΣ 2018
(ΕΡΓΑ ΠΟΥ ΣΥΝΕΧΙΖΟΥΝΕ ΤΟ 2018)</t>
  </si>
  <si>
    <t>Συντήρηση μηχανολογικών εγκαταστάσεων ΔΕΥΑΚ χρήση 2017-2018</t>
  </si>
  <si>
    <t>Μικροπεκτάσεις δικτύου αποχέτευσης ομβρίων  χρήση 2018</t>
  </si>
  <si>
    <t>Παροχή Υπηρεσιών για την Διαχείρηση &amp; Τελικής Διάθεσης Ίλυος ΕΕΛ Καλαμάτας Χρήση 2018</t>
  </si>
  <si>
    <t>Επικαιροποίηση  της μελέτης δικτύου ύδρευσης  στην Τ.Κ. Λείκων</t>
  </si>
  <si>
    <t>Προμήθεια και Εγκατάσταση Συστημάτων Τηλεελέγχου/Τηλεχειρισμού σε υφιστάμενα δίκτυα μεταφοράς και Διανομής Νερού της ΔΕΥΑ Καλαμάτας και του Συνδέσμου Ύδρευσης Καλαμάτας -Μεσσήνης και Κοινοτήτων Περιοχής Καλαμάτας</t>
  </si>
  <si>
    <t>Μελέτη Υδροδότησης Οικισμών Μενινών -Κ. Καρβελίου &amp; Συνοικ. Αγ. Φανουρίου</t>
  </si>
  <si>
    <t>Αποκατάσταση ζημιών δικτύων ύδρευσης χρήση 2017-2018</t>
  </si>
  <si>
    <t>Μικροεπεκτάσεις δικτύου ύδρευσης χρήση 2018</t>
  </si>
  <si>
    <t>Μικροεπεκτάσεις Δικτύου Αποχέτευσης Ακαθάρτων χρήση 2018</t>
  </si>
  <si>
    <t>Εργασίες επισκευής ΜΟΛΑΚ</t>
  </si>
  <si>
    <t>Υδροδότηση οικισμών Μενινών - Κ.Καρβελίου και συνοικισμού Αγ. Φανουρίου</t>
  </si>
  <si>
    <t>Περιβαλλοντική Μελέτη  του έργου Κατασκευή Βιολογικού Καθαρισμού στη Τ.Κ. Α. Φλώρου</t>
  </si>
  <si>
    <t>Προμελέτη του έργου: "Κατασκευή Βιολογικού Καθαρισμου στη Τ.Κ. Αγίου Φλώρου"</t>
  </si>
  <si>
    <t>Περιβαλλοντική Μελέτη του έργου «ΚΕΝΤΡΙΚΟΣ ΣΥΛΛΕΚΤΗΡΑΣ ΟΜΒΡΙΩΝ ΖΩΝΗΣ I ΚΑΛΑΜΑΤΑΣ»</t>
  </si>
  <si>
    <t>Αντικατάσταση Υδρομέτρων στις Δ.Ε. Άριος, Αρφαρών &amp; Θουρίας</t>
  </si>
  <si>
    <t>Μίσθωση Μηχ</t>
  </si>
  <si>
    <t>Επισκευή Κτηρίου για Μετεγκατάσταση Γραφείων ΔΕΥΑΚ</t>
  </si>
  <si>
    <t xml:space="preserve">Προμήθεια Φωτοβολταϊκών </t>
  </si>
  <si>
    <t>ΣΥΝΟΛΟ</t>
  </si>
  <si>
    <t>6207 5</t>
  </si>
  <si>
    <t>Επεξεργασία από τη ΜΟΛΑΚ παλαιάς ιλύος Βιολογικού</t>
  </si>
  <si>
    <t>Καθαρισμός Ρεμάτων του Δήμου Καλαμάτας Χρηση 2018</t>
  </si>
  <si>
    <t xml:space="preserve">ΤΕΧΝΙΚΟ ΠΡΟΓΡΑΜΜΑ ΕΤΟΥΣ 2018
</t>
  </si>
  <si>
    <t>ΕΡΓΑ</t>
  </si>
  <si>
    <t>ΣΥΝΤΗΡΗΣΕΙΣ- ΣΥΝΔΕΣΕΙΣ</t>
  </si>
  <si>
    <t>Κατασκευή υδροσυλλογών στο δίκτυο ομβρίων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</si>
</sst>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&quot;Δρχ&quot;_-;\-* #,##0&quot;Δρχ&quot;_-;_-* &quot;-&quot;&quot;Δρχ&quot;_-;_-@_-"/>
    <numFmt numFmtId="165" formatCode="_-* #,##0_Δ_ρ_χ_-;\-* #,##0_Δ_ρ_χ_-;_-* &quot;-&quot;_Δ_ρ_χ_-;_-@_-"/>
    <numFmt numFmtId="166" formatCode="_-* #,##0.00&quot;Δρχ&quot;_-;\-* #,##0.00&quot;Δρχ&quot;_-;_-* &quot;-&quot;??&quot;Δρχ&quot;_-;_-@_-"/>
    <numFmt numFmtId="167" formatCode="_-* #,##0.00_Δ_ρ_χ_-;\-* #,##0.00_Δ_ρ_χ_-;_-* &quot;-&quot;??_Δ_ρ_χ_-;_-@_-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  <numFmt numFmtId="171" formatCode="[$€-2]\ #,##0.00_);[Red]\([$€-2]\ #,##0.00\)"/>
    <numFmt numFmtId="172" formatCode="[$-408]dddd\,\ d\ mmmm\ yyyy"/>
    <numFmt numFmtId="173" formatCode="[$-408]h:mm:ss\ AM/PM"/>
    <numFmt numFmtId="174" formatCode="&quot;Ναι&quot;;&quot;Ναι&quot;;&quot;Όχι&quot;"/>
    <numFmt numFmtId="175" formatCode="&quot;Ενεργό&quot;;&quot;Ενεργό&quot;;&quot;Ανενεργό&quot;"/>
    <numFmt numFmtId="176" formatCode="#,##0.0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u val="single"/>
      <sz val="12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9"/>
      <name val="Arial Greek"/>
      <family val="2"/>
    </font>
    <font>
      <sz val="10"/>
      <name val="Arial Greek"/>
      <family val="0"/>
    </font>
    <font>
      <sz val="12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6.8"/>
      <color indexed="12"/>
      <name val="Arial"/>
      <family val="2"/>
    </font>
    <font>
      <u val="single"/>
      <sz val="6.8"/>
      <color indexed="20"/>
      <name val="Arial"/>
      <family val="2"/>
    </font>
    <font>
      <b/>
      <sz val="11"/>
      <color indexed="52"/>
      <name val="Calibri"/>
      <family val="2"/>
    </font>
    <font>
      <sz val="9"/>
      <color indexed="53"/>
      <name val="Tahoma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59"/>
      <name val="Tahoma"/>
      <family val="2"/>
    </font>
    <font>
      <sz val="10"/>
      <color indexed="59"/>
      <name val="Arial"/>
      <family val="2"/>
    </font>
    <font>
      <sz val="12"/>
      <color indexed="59"/>
      <name val="Tahoma"/>
      <family val="2"/>
    </font>
    <font>
      <sz val="9"/>
      <color indexed="10"/>
      <name val="Tahoma"/>
      <family val="2"/>
    </font>
    <font>
      <b/>
      <sz val="8"/>
      <color indexed="62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sz val="8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6.8"/>
      <color theme="10"/>
      <name val="Arial"/>
      <family val="2"/>
    </font>
    <font>
      <u val="single"/>
      <sz val="6.8"/>
      <color theme="11"/>
      <name val="Arial"/>
      <family val="2"/>
    </font>
    <font>
      <b/>
      <sz val="11"/>
      <color rgb="FFFA7D00"/>
      <name val="Calibri"/>
      <family val="2"/>
    </font>
    <font>
      <sz val="9"/>
      <color theme="9"/>
      <name val="Tahoma"/>
      <family val="2"/>
    </font>
    <font>
      <sz val="9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2" tint="-0.8999800086021423"/>
      <name val="Tahoma"/>
      <family val="2"/>
    </font>
    <font>
      <sz val="10"/>
      <color theme="2" tint="-0.8999800086021423"/>
      <name val="Arial"/>
      <family val="2"/>
    </font>
    <font>
      <sz val="12"/>
      <color theme="2" tint="-0.8999800086021423"/>
      <name val="Tahoma"/>
      <family val="2"/>
    </font>
    <font>
      <sz val="9"/>
      <color rgb="FFFF0000"/>
      <name val="Tahoma"/>
      <family val="2"/>
    </font>
    <font>
      <b/>
      <sz val="8"/>
      <color theme="4" tint="-0.24997000396251678"/>
      <name val="Tahoma"/>
      <family val="2"/>
    </font>
    <font>
      <b/>
      <sz val="10"/>
      <color rgb="FF000000"/>
      <name val="Tahoma"/>
      <family val="2"/>
    </font>
    <font>
      <b/>
      <sz val="9"/>
      <color theme="1"/>
      <name val="Tahoma"/>
      <family val="2"/>
    </font>
    <font>
      <sz val="8"/>
      <color theme="4" tint="-0.24997000396251678"/>
      <name val="Tahoma"/>
      <family val="2"/>
    </font>
    <font>
      <b/>
      <sz val="10"/>
      <color theme="1"/>
      <name val="Tahom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8" fillId="28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55" fillId="31" borderId="0" applyNumberFormat="0" applyBorder="0" applyAlignment="0" applyProtection="0"/>
    <xf numFmtId="9" fontId="4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4" fillId="32" borderId="7" applyNumberFormat="0" applyFont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8" borderId="1" applyNumberFormat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 wrapText="1"/>
    </xf>
    <xf numFmtId="3" fontId="6" fillId="34" borderId="10" xfId="0" applyNumberFormat="1" applyFont="1" applyFill="1" applyBorder="1" applyAlignment="1">
      <alignment horizontal="right" vertical="center"/>
    </xf>
    <xf numFmtId="9" fontId="6" fillId="34" borderId="10" xfId="0" applyNumberFormat="1" applyFont="1" applyFill="1" applyBorder="1" applyAlignment="1">
      <alignment horizontal="center" vertical="center"/>
    </xf>
    <xf numFmtId="3" fontId="6" fillId="34" borderId="11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 vertical="center"/>
    </xf>
    <xf numFmtId="9" fontId="6" fillId="0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center" vertical="center"/>
    </xf>
    <xf numFmtId="0" fontId="6" fillId="35" borderId="10" xfId="49" applyFont="1" applyFill="1" applyBorder="1" applyAlignment="1">
      <alignment vertical="center" wrapText="1"/>
      <protection/>
    </xf>
    <xf numFmtId="3" fontId="6" fillId="35" borderId="10" xfId="0" applyNumberFormat="1" applyFont="1" applyFill="1" applyBorder="1" applyAlignment="1">
      <alignment horizontal="right" vertical="center"/>
    </xf>
    <xf numFmtId="9" fontId="6" fillId="35" borderId="10" xfId="0" applyNumberFormat="1" applyFont="1" applyFill="1" applyBorder="1" applyAlignment="1">
      <alignment horizontal="center" vertical="center"/>
    </xf>
    <xf numFmtId="3" fontId="6" fillId="35" borderId="11" xfId="0" applyNumberFormat="1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vertical="center" wrapText="1"/>
    </xf>
    <xf numFmtId="0" fontId="9" fillId="0" borderId="0" xfId="49" applyFont="1" applyFill="1" applyBorder="1" applyAlignment="1">
      <alignment vertical="center" wrapText="1"/>
      <protection/>
    </xf>
    <xf numFmtId="3" fontId="6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49" applyFont="1" applyFill="1" applyBorder="1" applyAlignment="1">
      <alignment vertical="center" wrapText="1"/>
      <protection/>
    </xf>
    <xf numFmtId="0" fontId="6" fillId="0" borderId="0" xfId="52" applyFont="1" applyFill="1" applyBorder="1" applyAlignment="1">
      <alignment horizontal="center" vertical="center"/>
      <protection/>
    </xf>
    <xf numFmtId="3" fontId="6" fillId="0" borderId="0" xfId="52" applyNumberFormat="1" applyFont="1" applyFill="1" applyBorder="1" applyAlignment="1">
      <alignment horizontal="right" vertical="center"/>
      <protection/>
    </xf>
    <xf numFmtId="9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2" fillId="35" borderId="10" xfId="49" applyFont="1" applyFill="1" applyBorder="1" applyAlignment="1">
      <alignment horizontal="center" vertical="center" wrapText="1"/>
      <protection/>
    </xf>
    <xf numFmtId="3" fontId="2" fillId="35" borderId="10" xfId="49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10" fontId="2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11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0" xfId="0" applyFont="1" applyAlignment="1">
      <alignment vertical="center"/>
    </xf>
    <xf numFmtId="10" fontId="0" fillId="0" borderId="0" xfId="0" applyNumberFormat="1" applyFill="1" applyAlignment="1">
      <alignment vertical="center"/>
    </xf>
    <xf numFmtId="3" fontId="0" fillId="0" borderId="0" xfId="0" applyNumberFormat="1" applyAlignment="1">
      <alignment vertical="center"/>
    </xf>
    <xf numFmtId="3" fontId="12" fillId="0" borderId="0" xfId="0" applyNumberFormat="1" applyFont="1" applyFill="1" applyAlignment="1">
      <alignment vertical="center"/>
    </xf>
    <xf numFmtId="0" fontId="12" fillId="16" borderId="0" xfId="0" applyFont="1" applyFill="1" applyAlignment="1">
      <alignment vertical="center"/>
    </xf>
    <xf numFmtId="0" fontId="0" fillId="16" borderId="0" xfId="0" applyFill="1" applyAlignment="1">
      <alignment vertical="center"/>
    </xf>
    <xf numFmtId="3" fontId="12" fillId="16" borderId="0" xfId="0" applyNumberFormat="1" applyFont="1" applyFill="1" applyAlignment="1">
      <alignment vertical="center"/>
    </xf>
    <xf numFmtId="0" fontId="0" fillId="16" borderId="0" xfId="0" applyFont="1" applyFill="1" applyAlignment="1">
      <alignment vertical="center"/>
    </xf>
    <xf numFmtId="0" fontId="0" fillId="16" borderId="0" xfId="0" applyFill="1" applyAlignment="1">
      <alignment/>
    </xf>
    <xf numFmtId="3" fontId="0" fillId="16" borderId="0" xfId="0" applyNumberFormat="1" applyFill="1" applyAlignment="1">
      <alignment/>
    </xf>
    <xf numFmtId="0" fontId="63" fillId="35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6" fillId="36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34" borderId="10" xfId="49" applyFont="1" applyFill="1" applyBorder="1" applyAlignment="1">
      <alignment vertical="center" wrapText="1"/>
      <protection/>
    </xf>
    <xf numFmtId="0" fontId="10" fillId="34" borderId="10" xfId="0" applyFont="1" applyFill="1" applyBorder="1" applyAlignment="1">
      <alignment horizontal="center" vertical="center" wrapText="1"/>
    </xf>
    <xf numFmtId="0" fontId="6" fillId="34" borderId="10" xfId="52" applyFont="1" applyFill="1" applyBorder="1" applyAlignment="1">
      <alignment horizontal="center" vertical="center"/>
      <protection/>
    </xf>
    <xf numFmtId="3" fontId="6" fillId="34" borderId="10" xfId="52" applyNumberFormat="1" applyFont="1" applyFill="1" applyBorder="1" applyAlignment="1">
      <alignment horizontal="right" vertical="center"/>
      <protection/>
    </xf>
    <xf numFmtId="0" fontId="63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horizontal="right" vertical="center"/>
    </xf>
    <xf numFmtId="9" fontId="2" fillId="34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4" fillId="34" borderId="10" xfId="0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vertical="center" wrapText="1"/>
    </xf>
    <xf numFmtId="3" fontId="64" fillId="34" borderId="10" xfId="0" applyNumberFormat="1" applyFont="1" applyFill="1" applyBorder="1" applyAlignment="1">
      <alignment horizontal="right" vertical="center"/>
    </xf>
    <xf numFmtId="9" fontId="64" fillId="34" borderId="10" xfId="0" applyNumberFormat="1" applyFont="1" applyFill="1" applyBorder="1" applyAlignment="1">
      <alignment horizontal="center" vertical="center"/>
    </xf>
    <xf numFmtId="0" fontId="64" fillId="34" borderId="10" xfId="49" applyFont="1" applyFill="1" applyBorder="1" applyAlignment="1">
      <alignment vertical="center" wrapText="1"/>
      <protection/>
    </xf>
    <xf numFmtId="0" fontId="65" fillId="34" borderId="10" xfId="49" applyFont="1" applyFill="1" applyBorder="1" applyAlignment="1">
      <alignment horizontal="center" vertical="center" wrapText="1"/>
      <protection/>
    </xf>
    <xf numFmtId="3" fontId="65" fillId="34" borderId="10" xfId="49" applyNumberFormat="1" applyFont="1" applyFill="1" applyBorder="1" applyAlignment="1">
      <alignment horizontal="center" vertical="center" wrapText="1"/>
      <protection/>
    </xf>
    <xf numFmtId="3" fontId="64" fillId="34" borderId="11" xfId="0" applyNumberFormat="1" applyFont="1" applyFill="1" applyBorder="1" applyAlignment="1">
      <alignment horizontal="right" vertical="center"/>
    </xf>
    <xf numFmtId="0" fontId="66" fillId="34" borderId="10" xfId="0" applyFont="1" applyFill="1" applyBorder="1" applyAlignment="1">
      <alignment horizontal="center" vertical="center" wrapText="1"/>
    </xf>
    <xf numFmtId="0" fontId="64" fillId="34" borderId="10" xfId="52" applyFont="1" applyFill="1" applyBorder="1" applyAlignment="1">
      <alignment horizontal="center" vertical="center"/>
      <protection/>
    </xf>
    <xf numFmtId="3" fontId="64" fillId="34" borderId="10" xfId="52" applyNumberFormat="1" applyFont="1" applyFill="1" applyBorder="1" applyAlignment="1">
      <alignment horizontal="right" vertical="center"/>
      <protection/>
    </xf>
    <xf numFmtId="0" fontId="64" fillId="34" borderId="10" xfId="0" applyFont="1" applyFill="1" applyBorder="1" applyAlignment="1">
      <alignment horizontal="left" vertical="center" wrapText="1"/>
    </xf>
    <xf numFmtId="0" fontId="66" fillId="34" borderId="10" xfId="0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vertical="center"/>
    </xf>
    <xf numFmtId="3" fontId="65" fillId="34" borderId="10" xfId="0" applyNumberFormat="1" applyFont="1" applyFill="1" applyBorder="1" applyAlignment="1">
      <alignment horizontal="right" vertical="center"/>
    </xf>
    <xf numFmtId="9" fontId="65" fillId="34" borderId="10" xfId="0" applyNumberFormat="1" applyFont="1" applyFill="1" applyBorder="1" applyAlignment="1">
      <alignment horizontal="center" vertical="center"/>
    </xf>
    <xf numFmtId="3" fontId="65" fillId="34" borderId="10" xfId="0" applyNumberFormat="1" applyFont="1" applyFill="1" applyBorder="1" applyAlignment="1">
      <alignment horizontal="center" vertical="center"/>
    </xf>
    <xf numFmtId="0" fontId="64" fillId="37" borderId="10" xfId="0" applyFont="1" applyFill="1" applyBorder="1" applyAlignment="1">
      <alignment horizontal="center" vertical="center"/>
    </xf>
    <xf numFmtId="0" fontId="64" fillId="37" borderId="10" xfId="49" applyFont="1" applyFill="1" applyBorder="1" applyAlignment="1">
      <alignment vertical="center" wrapText="1"/>
      <protection/>
    </xf>
    <xf numFmtId="0" fontId="65" fillId="37" borderId="10" xfId="49" applyFont="1" applyFill="1" applyBorder="1" applyAlignment="1">
      <alignment horizontal="center" vertical="center" wrapText="1"/>
      <protection/>
    </xf>
    <xf numFmtId="3" fontId="65" fillId="37" borderId="10" xfId="49" applyNumberFormat="1" applyFont="1" applyFill="1" applyBorder="1" applyAlignment="1">
      <alignment horizontal="center" vertical="center" wrapText="1"/>
      <protection/>
    </xf>
    <xf numFmtId="3" fontId="64" fillId="37" borderId="10" xfId="0" applyNumberFormat="1" applyFont="1" applyFill="1" applyBorder="1" applyAlignment="1">
      <alignment horizontal="right" vertical="center"/>
    </xf>
    <xf numFmtId="9" fontId="64" fillId="37" borderId="10" xfId="0" applyNumberFormat="1" applyFont="1" applyFill="1" applyBorder="1" applyAlignment="1">
      <alignment horizontal="center" vertical="center"/>
    </xf>
    <xf numFmtId="0" fontId="64" fillId="37" borderId="10" xfId="0" applyFont="1" applyFill="1" applyBorder="1" applyAlignment="1">
      <alignment vertical="center" wrapText="1"/>
    </xf>
    <xf numFmtId="3" fontId="64" fillId="37" borderId="11" xfId="0" applyNumberFormat="1" applyFont="1" applyFill="1" applyBorder="1" applyAlignment="1">
      <alignment horizontal="right" vertical="center"/>
    </xf>
    <xf numFmtId="0" fontId="67" fillId="37" borderId="10" xfId="0" applyFont="1" applyFill="1" applyBorder="1" applyAlignment="1">
      <alignment horizontal="center" vertical="center"/>
    </xf>
    <xf numFmtId="0" fontId="67" fillId="37" borderId="10" xfId="0" applyFont="1" applyFill="1" applyBorder="1" applyAlignment="1">
      <alignment vertical="center" wrapText="1"/>
    </xf>
    <xf numFmtId="3" fontId="67" fillId="37" borderId="10" xfId="0" applyNumberFormat="1" applyFont="1" applyFill="1" applyBorder="1" applyAlignment="1">
      <alignment horizontal="right" vertical="center"/>
    </xf>
    <xf numFmtId="9" fontId="67" fillId="37" borderId="10" xfId="0" applyNumberFormat="1" applyFont="1" applyFill="1" applyBorder="1" applyAlignment="1">
      <alignment horizontal="center" vertical="center"/>
    </xf>
    <xf numFmtId="3" fontId="67" fillId="37" borderId="11" xfId="0" applyNumberFormat="1" applyFont="1" applyFill="1" applyBorder="1" applyAlignment="1">
      <alignment horizontal="right" vertical="center"/>
    </xf>
    <xf numFmtId="0" fontId="68" fillId="0" borderId="0" xfId="0" applyFont="1" applyFill="1" applyAlignment="1">
      <alignment/>
    </xf>
    <xf numFmtId="0" fontId="69" fillId="0" borderId="0" xfId="49" applyFont="1" applyFill="1" applyBorder="1" applyAlignment="1">
      <alignment vertical="center" wrapText="1"/>
      <protection/>
    </xf>
    <xf numFmtId="0" fontId="68" fillId="35" borderId="0" xfId="0" applyFont="1" applyFill="1" applyAlignment="1">
      <alignment/>
    </xf>
    <xf numFmtId="3" fontId="0" fillId="0" borderId="0" xfId="0" applyNumberFormat="1" applyAlignment="1">
      <alignment/>
    </xf>
    <xf numFmtId="0" fontId="64" fillId="38" borderId="10" xfId="0" applyFont="1" applyFill="1" applyBorder="1" applyAlignment="1">
      <alignment horizontal="center" vertical="center"/>
    </xf>
    <xf numFmtId="0" fontId="64" fillId="38" borderId="10" xfId="0" applyFont="1" applyFill="1" applyBorder="1" applyAlignment="1">
      <alignment vertical="center" wrapText="1"/>
    </xf>
    <xf numFmtId="3" fontId="64" fillId="38" borderId="10" xfId="0" applyNumberFormat="1" applyFont="1" applyFill="1" applyBorder="1" applyAlignment="1">
      <alignment horizontal="right" vertical="center"/>
    </xf>
    <xf numFmtId="9" fontId="64" fillId="38" borderId="10" xfId="0" applyNumberFormat="1" applyFont="1" applyFill="1" applyBorder="1" applyAlignment="1">
      <alignment horizontal="center" vertical="center"/>
    </xf>
    <xf numFmtId="0" fontId="64" fillId="39" borderId="10" xfId="0" applyFont="1" applyFill="1" applyBorder="1" applyAlignment="1">
      <alignment horizontal="center" vertical="center"/>
    </xf>
    <xf numFmtId="0" fontId="64" fillId="39" borderId="10" xfId="0" applyFont="1" applyFill="1" applyBorder="1" applyAlignment="1">
      <alignment vertical="center" wrapText="1"/>
    </xf>
    <xf numFmtId="3" fontId="64" fillId="39" borderId="10" xfId="0" applyNumberFormat="1" applyFont="1" applyFill="1" applyBorder="1" applyAlignment="1">
      <alignment horizontal="right" vertical="center"/>
    </xf>
    <xf numFmtId="9" fontId="64" fillId="39" borderId="10" xfId="0" applyNumberFormat="1" applyFont="1" applyFill="1" applyBorder="1" applyAlignment="1">
      <alignment horizontal="center" vertical="center"/>
    </xf>
    <xf numFmtId="0" fontId="70" fillId="34" borderId="10" xfId="0" applyFont="1" applyFill="1" applyBorder="1" applyAlignment="1">
      <alignment horizontal="center" vertical="center"/>
    </xf>
    <xf numFmtId="0" fontId="64" fillId="40" borderId="10" xfId="0" applyFont="1" applyFill="1" applyBorder="1" applyAlignment="1">
      <alignment horizontal="center" vertical="center"/>
    </xf>
    <xf numFmtId="0" fontId="64" fillId="40" borderId="10" xfId="0" applyFont="1" applyFill="1" applyBorder="1" applyAlignment="1">
      <alignment horizontal="left" vertical="center" wrapText="1"/>
    </xf>
    <xf numFmtId="3" fontId="64" fillId="40" borderId="10" xfId="0" applyNumberFormat="1" applyFont="1" applyFill="1" applyBorder="1" applyAlignment="1">
      <alignment horizontal="right" vertical="center"/>
    </xf>
    <xf numFmtId="9" fontId="64" fillId="40" borderId="10" xfId="0" applyNumberFormat="1" applyFont="1" applyFill="1" applyBorder="1" applyAlignment="1">
      <alignment horizontal="center" vertical="center"/>
    </xf>
    <xf numFmtId="0" fontId="67" fillId="34" borderId="10" xfId="0" applyFont="1" applyFill="1" applyBorder="1" applyAlignment="1">
      <alignment horizontal="center" vertical="center"/>
    </xf>
    <xf numFmtId="0" fontId="67" fillId="34" borderId="10" xfId="0" applyFont="1" applyFill="1" applyBorder="1" applyAlignment="1">
      <alignment vertical="center" wrapText="1"/>
    </xf>
    <xf numFmtId="3" fontId="67" fillId="34" borderId="10" xfId="0" applyNumberFormat="1" applyFont="1" applyFill="1" applyBorder="1" applyAlignment="1">
      <alignment horizontal="right" vertical="center"/>
    </xf>
    <xf numFmtId="9" fontId="67" fillId="34" borderId="10" xfId="0" applyNumberFormat="1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 wrapText="1"/>
    </xf>
    <xf numFmtId="0" fontId="71" fillId="34" borderId="10" xfId="0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/>
    </xf>
    <xf numFmtId="0" fontId="64" fillId="34" borderId="13" xfId="0" applyFont="1" applyFill="1" applyBorder="1" applyAlignment="1">
      <alignment horizontal="center" vertical="center"/>
    </xf>
    <xf numFmtId="0" fontId="64" fillId="34" borderId="13" xfId="0" applyFont="1" applyFill="1" applyBorder="1" applyAlignment="1">
      <alignment horizontal="left" vertical="center" wrapText="1"/>
    </xf>
    <xf numFmtId="0" fontId="66" fillId="34" borderId="13" xfId="0" applyFont="1" applyFill="1" applyBorder="1" applyAlignment="1">
      <alignment horizontal="center" vertical="center"/>
    </xf>
    <xf numFmtId="9" fontId="64" fillId="34" borderId="13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vertical="center"/>
    </xf>
    <xf numFmtId="0" fontId="64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3" fontId="65" fillId="0" borderId="10" xfId="0" applyNumberFormat="1" applyFont="1" applyFill="1" applyBorder="1" applyAlignment="1">
      <alignment horizontal="right" vertical="center"/>
    </xf>
    <xf numFmtId="0" fontId="64" fillId="0" borderId="10" xfId="0" applyFont="1" applyFill="1" applyBorder="1" applyAlignment="1">
      <alignment horizontal="center" vertical="center" wrapText="1"/>
    </xf>
    <xf numFmtId="9" fontId="65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vertical="center" wrapText="1"/>
    </xf>
    <xf numFmtId="3" fontId="64" fillId="0" borderId="10" xfId="0" applyNumberFormat="1" applyFont="1" applyFill="1" applyBorder="1" applyAlignment="1">
      <alignment horizontal="right" vertical="center"/>
    </xf>
    <xf numFmtId="9" fontId="64" fillId="0" borderId="10" xfId="0" applyNumberFormat="1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3" fontId="64" fillId="41" borderId="10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4" fontId="64" fillId="34" borderId="10" xfId="0" applyNumberFormat="1" applyFont="1" applyFill="1" applyBorder="1" applyAlignment="1">
      <alignment horizontal="right" vertical="center"/>
    </xf>
    <xf numFmtId="4" fontId="65" fillId="0" borderId="10" xfId="0" applyNumberFormat="1" applyFont="1" applyFill="1" applyBorder="1" applyAlignment="1">
      <alignment horizontal="right" vertical="center"/>
    </xf>
    <xf numFmtId="4" fontId="64" fillId="0" borderId="1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4" fontId="0" fillId="0" borderId="0" xfId="0" applyNumberFormat="1" applyAlignment="1">
      <alignment vertical="center"/>
    </xf>
    <xf numFmtId="4" fontId="12" fillId="16" borderId="0" xfId="0" applyNumberFormat="1" applyFont="1" applyFill="1" applyAlignment="1">
      <alignment vertical="center"/>
    </xf>
    <xf numFmtId="4" fontId="0" fillId="16" borderId="0" xfId="0" applyNumberFormat="1" applyFill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64" fillId="35" borderId="10" xfId="0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0" fontId="0" fillId="0" borderId="0" xfId="0" applyFont="1" applyFill="1" applyAlignment="1">
      <alignment/>
    </xf>
    <xf numFmtId="0" fontId="64" fillId="0" borderId="10" xfId="49" applyFont="1" applyFill="1" applyBorder="1" applyAlignment="1">
      <alignment vertical="center" wrapText="1"/>
      <protection/>
    </xf>
    <xf numFmtId="0" fontId="65" fillId="0" borderId="10" xfId="49" applyFont="1" applyFill="1" applyBorder="1" applyAlignment="1">
      <alignment horizontal="center" vertical="center" wrapText="1"/>
      <protection/>
    </xf>
    <xf numFmtId="0" fontId="64" fillId="0" borderId="10" xfId="52" applyFont="1" applyFill="1" applyBorder="1" applyAlignment="1">
      <alignment horizontal="center" vertical="center"/>
      <protection/>
    </xf>
    <xf numFmtId="4" fontId="64" fillId="0" borderId="10" xfId="52" applyNumberFormat="1" applyFont="1" applyFill="1" applyBorder="1" applyAlignment="1">
      <alignment horizontal="right" vertical="center"/>
      <protection/>
    </xf>
    <xf numFmtId="0" fontId="66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vertical="center" wrapText="1"/>
    </xf>
    <xf numFmtId="4" fontId="67" fillId="0" borderId="10" xfId="0" applyNumberFormat="1" applyFont="1" applyFill="1" applyBorder="1" applyAlignment="1">
      <alignment horizontal="right" vertical="center"/>
    </xf>
    <xf numFmtId="9" fontId="67" fillId="0" borderId="10" xfId="0" applyNumberFormat="1" applyFont="1" applyFill="1" applyBorder="1" applyAlignment="1">
      <alignment horizontal="center" vertical="center"/>
    </xf>
    <xf numFmtId="3" fontId="67" fillId="0" borderId="10" xfId="0" applyNumberFormat="1" applyFont="1" applyFill="1" applyBorder="1" applyAlignment="1">
      <alignment horizontal="right" vertical="center"/>
    </xf>
    <xf numFmtId="0" fontId="64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center" vertical="center"/>
    </xf>
    <xf numFmtId="9" fontId="64" fillId="42" borderId="10" xfId="0" applyNumberFormat="1" applyFont="1" applyFill="1" applyBorder="1" applyAlignment="1">
      <alignment horizontal="center" vertical="center"/>
    </xf>
    <xf numFmtId="4" fontId="73" fillId="42" borderId="10" xfId="0" applyNumberFormat="1" applyFont="1" applyFill="1" applyBorder="1" applyAlignment="1">
      <alignment horizontal="right" vertical="center"/>
    </xf>
    <xf numFmtId="3" fontId="73" fillId="42" borderId="10" xfId="0" applyNumberFormat="1" applyFont="1" applyFill="1" applyBorder="1" applyAlignment="1">
      <alignment horizontal="right" vertical="center"/>
    </xf>
    <xf numFmtId="0" fontId="73" fillId="42" borderId="10" xfId="0" applyFont="1" applyFill="1" applyBorder="1" applyAlignment="1">
      <alignment horizontal="left" vertical="center" wrapText="1"/>
    </xf>
    <xf numFmtId="0" fontId="64" fillId="34" borderId="0" xfId="0" applyFont="1" applyFill="1" applyBorder="1" applyAlignment="1">
      <alignment vertical="center" wrapText="1"/>
    </xf>
    <xf numFmtId="0" fontId="74" fillId="0" borderId="1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3" fontId="75" fillId="0" borderId="10" xfId="49" applyNumberFormat="1" applyFont="1" applyFill="1" applyBorder="1" applyAlignment="1">
      <alignment horizontal="center" vertical="center" wrapText="1"/>
      <protection/>
    </xf>
    <xf numFmtId="0" fontId="73" fillId="0" borderId="10" xfId="52" applyFont="1" applyFill="1" applyBorder="1" applyAlignment="1">
      <alignment horizontal="center" vertical="center"/>
      <protection/>
    </xf>
    <xf numFmtId="0" fontId="73" fillId="34" borderId="10" xfId="0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3" xfId="50"/>
    <cellStyle name="Κανονικό 3 2" xfId="51"/>
    <cellStyle name="Κανονικό 4" xfId="52"/>
    <cellStyle name="Comma" xfId="53"/>
    <cellStyle name="Comma [0]" xfId="54"/>
    <cellStyle name="Currency [0]" xfId="55"/>
    <cellStyle name="Currency" xfId="56"/>
    <cellStyle name="Ουδέτερο" xfId="57"/>
    <cellStyle name="Percent" xfId="58"/>
    <cellStyle name="Ποσοστό 2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Followed Hyperlink" xfId="66"/>
    <cellStyle name="Υπολογισμός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19050</xdr:rowOff>
    </xdr:from>
    <xdr:to>
      <xdr:col>3</xdr:col>
      <xdr:colOff>400050</xdr:colOff>
      <xdr:row>2</xdr:row>
      <xdr:rowOff>19050</xdr:rowOff>
    </xdr:to>
    <xdr:pic>
      <xdr:nvPicPr>
        <xdr:cNvPr id="1" name="Picture 68" descr="!deyak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304800"/>
          <a:ext cx="381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19050</xdr:rowOff>
    </xdr:from>
    <xdr:to>
      <xdr:col>3</xdr:col>
      <xdr:colOff>400050</xdr:colOff>
      <xdr:row>2</xdr:row>
      <xdr:rowOff>0</xdr:rowOff>
    </xdr:to>
    <xdr:pic>
      <xdr:nvPicPr>
        <xdr:cNvPr id="1" name="Picture 68" descr="!deyak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514350"/>
          <a:ext cx="381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19050</xdr:rowOff>
    </xdr:from>
    <xdr:to>
      <xdr:col>3</xdr:col>
      <xdr:colOff>400050</xdr:colOff>
      <xdr:row>2</xdr:row>
      <xdr:rowOff>19050</xdr:rowOff>
    </xdr:to>
    <xdr:pic>
      <xdr:nvPicPr>
        <xdr:cNvPr id="1" name="Picture 68" descr="!deyak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304800"/>
          <a:ext cx="381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19050</xdr:rowOff>
    </xdr:from>
    <xdr:to>
      <xdr:col>3</xdr:col>
      <xdr:colOff>400050</xdr:colOff>
      <xdr:row>2</xdr:row>
      <xdr:rowOff>19050</xdr:rowOff>
    </xdr:to>
    <xdr:pic>
      <xdr:nvPicPr>
        <xdr:cNvPr id="1" name="Picture 68" descr="!deyak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304800"/>
          <a:ext cx="381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19050</xdr:rowOff>
    </xdr:from>
    <xdr:to>
      <xdr:col>3</xdr:col>
      <xdr:colOff>400050</xdr:colOff>
      <xdr:row>2</xdr:row>
      <xdr:rowOff>19050</xdr:rowOff>
    </xdr:to>
    <xdr:pic>
      <xdr:nvPicPr>
        <xdr:cNvPr id="1" name="Picture 68" descr="!deyak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304800"/>
          <a:ext cx="381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19050</xdr:rowOff>
    </xdr:from>
    <xdr:to>
      <xdr:col>3</xdr:col>
      <xdr:colOff>400050</xdr:colOff>
      <xdr:row>2</xdr:row>
      <xdr:rowOff>19050</xdr:rowOff>
    </xdr:to>
    <xdr:pic>
      <xdr:nvPicPr>
        <xdr:cNvPr id="1" name="Picture 68" descr="!deyak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304800"/>
          <a:ext cx="381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19050</xdr:rowOff>
    </xdr:from>
    <xdr:to>
      <xdr:col>3</xdr:col>
      <xdr:colOff>400050</xdr:colOff>
      <xdr:row>2</xdr:row>
      <xdr:rowOff>19050</xdr:rowOff>
    </xdr:to>
    <xdr:pic>
      <xdr:nvPicPr>
        <xdr:cNvPr id="1" name="Picture 68" descr="!deyak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304800"/>
          <a:ext cx="381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19050</xdr:rowOff>
    </xdr:from>
    <xdr:to>
      <xdr:col>3</xdr:col>
      <xdr:colOff>400050</xdr:colOff>
      <xdr:row>2</xdr:row>
      <xdr:rowOff>19050</xdr:rowOff>
    </xdr:to>
    <xdr:pic>
      <xdr:nvPicPr>
        <xdr:cNvPr id="1" name="Picture 68" descr="!deyak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304800"/>
          <a:ext cx="381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19050</xdr:rowOff>
    </xdr:from>
    <xdr:to>
      <xdr:col>3</xdr:col>
      <xdr:colOff>400050</xdr:colOff>
      <xdr:row>2</xdr:row>
      <xdr:rowOff>19050</xdr:rowOff>
    </xdr:to>
    <xdr:pic>
      <xdr:nvPicPr>
        <xdr:cNvPr id="1" name="Picture 68" descr="!deyak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304800"/>
          <a:ext cx="381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19050</xdr:rowOff>
    </xdr:from>
    <xdr:to>
      <xdr:col>3</xdr:col>
      <xdr:colOff>400050</xdr:colOff>
      <xdr:row>2</xdr:row>
      <xdr:rowOff>19050</xdr:rowOff>
    </xdr:to>
    <xdr:pic>
      <xdr:nvPicPr>
        <xdr:cNvPr id="1" name="Picture 68" descr="!deyak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304800"/>
          <a:ext cx="381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65"/>
  <sheetViews>
    <sheetView zoomScalePageLayoutView="0" workbookViewId="0" topLeftCell="A31">
      <selection activeCell="I51" sqref="I51"/>
    </sheetView>
  </sheetViews>
  <sheetFormatPr defaultColWidth="9.140625" defaultRowHeight="12.75"/>
  <cols>
    <col min="1" max="1" width="3.421875" style="0" customWidth="1"/>
    <col min="2" max="2" width="8.00390625" style="0" customWidth="1"/>
    <col min="3" max="3" width="8.140625" style="0" customWidth="1"/>
    <col min="4" max="4" width="33.28125" style="0" customWidth="1"/>
    <col min="5" max="5" width="7.421875" style="0" customWidth="1"/>
    <col min="6" max="6" width="6.57421875" style="0" customWidth="1"/>
    <col min="7" max="7" width="13.140625" style="0" customWidth="1"/>
    <col min="8" max="8" width="14.8515625" style="0" customWidth="1"/>
    <col min="9" max="9" width="8.421875" style="0" customWidth="1"/>
    <col min="10" max="10" width="11.00390625" style="0" customWidth="1"/>
    <col min="11" max="11" width="10.8515625" style="0" customWidth="1"/>
    <col min="12" max="12" width="8.00390625" style="0" customWidth="1"/>
    <col min="13" max="13" width="9.28125" style="0" customWidth="1"/>
    <col min="14" max="14" width="8.8515625" style="0" customWidth="1"/>
    <col min="15" max="15" width="46.7109375" style="0" customWidth="1"/>
  </cols>
  <sheetData>
    <row r="1" spans="1:114" ht="22.5" customHeight="1">
      <c r="A1" s="1"/>
      <c r="B1" s="188" t="s">
        <v>58</v>
      </c>
      <c r="C1" s="188"/>
      <c r="D1" s="188"/>
      <c r="E1" s="188"/>
      <c r="F1" s="188"/>
      <c r="G1" s="188"/>
      <c r="H1" s="188"/>
      <c r="I1" s="188"/>
      <c r="J1" s="188"/>
      <c r="K1" s="188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</row>
    <row r="2" spans="1:114" ht="45">
      <c r="A2" s="2"/>
      <c r="B2" s="2" t="s">
        <v>0</v>
      </c>
      <c r="C2" s="43" t="s">
        <v>1</v>
      </c>
      <c r="D2" s="3" t="s">
        <v>2</v>
      </c>
      <c r="E2" s="2" t="s">
        <v>3</v>
      </c>
      <c r="F2" s="43" t="s">
        <v>4</v>
      </c>
      <c r="G2" s="3" t="s">
        <v>45</v>
      </c>
      <c r="H2" s="2" t="s">
        <v>5</v>
      </c>
      <c r="I2" s="2" t="s">
        <v>6</v>
      </c>
      <c r="J2" s="2" t="s">
        <v>7</v>
      </c>
      <c r="K2" s="2" t="s">
        <v>8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</row>
    <row r="3" spans="1:114" ht="53.25" customHeight="1">
      <c r="A3" s="11">
        <v>1</v>
      </c>
      <c r="B3" s="11">
        <v>4102</v>
      </c>
      <c r="C3" s="4">
        <v>6103</v>
      </c>
      <c r="D3" s="16" t="s">
        <v>9</v>
      </c>
      <c r="E3" s="11" t="s">
        <v>10</v>
      </c>
      <c r="F3" s="11" t="s">
        <v>11</v>
      </c>
      <c r="G3" s="12">
        <v>35000</v>
      </c>
      <c r="H3" s="11" t="s">
        <v>12</v>
      </c>
      <c r="I3" s="13">
        <v>1</v>
      </c>
      <c r="J3" s="12">
        <v>35000</v>
      </c>
      <c r="K3" s="12">
        <v>0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</row>
    <row r="4" spans="1:114" s="33" customFormat="1" ht="37.5" customHeight="1">
      <c r="A4" s="17">
        <v>2</v>
      </c>
      <c r="B4" s="56">
        <v>4314</v>
      </c>
      <c r="C4" s="4">
        <v>6103</v>
      </c>
      <c r="D4" s="22" t="s">
        <v>66</v>
      </c>
      <c r="E4" s="17" t="s">
        <v>10</v>
      </c>
      <c r="F4" s="17" t="s">
        <v>13</v>
      </c>
      <c r="G4" s="19">
        <v>20000</v>
      </c>
      <c r="H4" s="17" t="s">
        <v>14</v>
      </c>
      <c r="I4" s="20">
        <v>0</v>
      </c>
      <c r="J4" s="19">
        <v>0</v>
      </c>
      <c r="K4" s="19">
        <v>20000</v>
      </c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</row>
    <row r="5" spans="1:114" s="33" customFormat="1" ht="32.25" customHeight="1">
      <c r="A5" s="17">
        <v>3</v>
      </c>
      <c r="B5" s="17">
        <v>4108</v>
      </c>
      <c r="C5" s="4">
        <v>6103</v>
      </c>
      <c r="D5" s="22" t="s">
        <v>15</v>
      </c>
      <c r="E5" s="17" t="s">
        <v>10</v>
      </c>
      <c r="F5" s="17" t="s">
        <v>13</v>
      </c>
      <c r="G5" s="19">
        <v>5000</v>
      </c>
      <c r="H5" s="17" t="s">
        <v>14</v>
      </c>
      <c r="I5" s="20">
        <v>0</v>
      </c>
      <c r="J5" s="19">
        <v>0</v>
      </c>
      <c r="K5" s="19">
        <v>5000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</row>
    <row r="6" spans="1:114" s="33" customFormat="1" ht="28.5" customHeight="1">
      <c r="A6" s="17">
        <v>4</v>
      </c>
      <c r="B6" s="17">
        <v>4121</v>
      </c>
      <c r="C6" s="4">
        <v>6103</v>
      </c>
      <c r="D6" s="22" t="s">
        <v>16</v>
      </c>
      <c r="E6" s="17" t="s">
        <v>10</v>
      </c>
      <c r="F6" s="17" t="s">
        <v>13</v>
      </c>
      <c r="G6" s="19">
        <v>120000</v>
      </c>
      <c r="H6" s="17" t="s">
        <v>12</v>
      </c>
      <c r="I6" s="20">
        <v>1</v>
      </c>
      <c r="J6" s="19">
        <v>120000</v>
      </c>
      <c r="K6" s="19">
        <v>0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</row>
    <row r="7" spans="1:114" s="33" customFormat="1" ht="50.25" customHeight="1">
      <c r="A7" s="17">
        <v>5</v>
      </c>
      <c r="B7" s="17">
        <v>4123</v>
      </c>
      <c r="C7" s="4">
        <v>6103</v>
      </c>
      <c r="D7" s="18" t="s">
        <v>62</v>
      </c>
      <c r="E7" s="34" t="s">
        <v>10</v>
      </c>
      <c r="F7" s="35" t="s">
        <v>13</v>
      </c>
      <c r="G7" s="19">
        <v>20000</v>
      </c>
      <c r="H7" s="17" t="s">
        <v>14</v>
      </c>
      <c r="I7" s="20">
        <v>0</v>
      </c>
      <c r="J7" s="19">
        <v>0</v>
      </c>
      <c r="K7" s="19">
        <v>20000</v>
      </c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</row>
    <row r="8" spans="1:114" s="33" customFormat="1" ht="51" customHeight="1">
      <c r="A8" s="17">
        <v>6</v>
      </c>
      <c r="B8" s="17">
        <v>4124</v>
      </c>
      <c r="C8" s="4">
        <v>6103</v>
      </c>
      <c r="D8" s="18" t="s">
        <v>63</v>
      </c>
      <c r="E8" s="34" t="s">
        <v>10</v>
      </c>
      <c r="F8" s="35" t="s">
        <v>13</v>
      </c>
      <c r="G8" s="19">
        <v>20000</v>
      </c>
      <c r="H8" s="17" t="s">
        <v>14</v>
      </c>
      <c r="I8" s="20">
        <v>0</v>
      </c>
      <c r="J8" s="19">
        <v>0</v>
      </c>
      <c r="K8" s="19">
        <v>20000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</row>
    <row r="9" spans="1:114" s="33" customFormat="1" ht="29.25" customHeight="1">
      <c r="A9" s="17">
        <v>7</v>
      </c>
      <c r="B9" s="17">
        <v>4601</v>
      </c>
      <c r="C9" s="4">
        <v>6103</v>
      </c>
      <c r="D9" s="22" t="s">
        <v>17</v>
      </c>
      <c r="E9" s="17" t="s">
        <v>10</v>
      </c>
      <c r="F9" s="17" t="s">
        <v>13</v>
      </c>
      <c r="G9" s="19">
        <v>6000</v>
      </c>
      <c r="H9" s="17" t="s">
        <v>14</v>
      </c>
      <c r="I9" s="20">
        <v>0</v>
      </c>
      <c r="J9" s="19">
        <v>0</v>
      </c>
      <c r="K9" s="21">
        <v>6000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</row>
    <row r="10" spans="1:114" ht="38.25" customHeight="1">
      <c r="A10" s="11">
        <v>8</v>
      </c>
      <c r="B10" s="4">
        <v>4403</v>
      </c>
      <c r="C10" s="4">
        <v>6103</v>
      </c>
      <c r="D10" s="62" t="s">
        <v>32</v>
      </c>
      <c r="E10" s="4" t="s">
        <v>10</v>
      </c>
      <c r="F10" s="4" t="s">
        <v>11</v>
      </c>
      <c r="G10" s="6">
        <v>5000</v>
      </c>
      <c r="H10" s="4" t="s">
        <v>14</v>
      </c>
      <c r="I10" s="7">
        <v>0</v>
      </c>
      <c r="J10" s="6">
        <v>0</v>
      </c>
      <c r="K10" s="14">
        <v>5000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</row>
    <row r="11" spans="1:114" s="33" customFormat="1" ht="41.25" customHeight="1">
      <c r="A11" s="17">
        <v>9</v>
      </c>
      <c r="B11" s="4">
        <v>4404</v>
      </c>
      <c r="C11" s="4">
        <v>6103</v>
      </c>
      <c r="D11" s="62" t="s">
        <v>33</v>
      </c>
      <c r="E11" s="4" t="s">
        <v>10</v>
      </c>
      <c r="F11" s="4" t="s">
        <v>13</v>
      </c>
      <c r="G11" s="6">
        <v>5000</v>
      </c>
      <c r="H11" s="4" t="s">
        <v>14</v>
      </c>
      <c r="I11" s="7">
        <v>0</v>
      </c>
      <c r="J11" s="6">
        <v>0</v>
      </c>
      <c r="K11" s="21">
        <v>5000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</row>
    <row r="12" spans="1:114" ht="42.75" customHeight="1">
      <c r="A12" s="11">
        <v>10</v>
      </c>
      <c r="B12" s="4">
        <v>4405</v>
      </c>
      <c r="C12" s="4">
        <v>6103</v>
      </c>
      <c r="D12" s="62" t="s">
        <v>68</v>
      </c>
      <c r="E12" s="4" t="s">
        <v>10</v>
      </c>
      <c r="F12" s="4" t="s">
        <v>11</v>
      </c>
      <c r="G12" s="6">
        <v>12000</v>
      </c>
      <c r="H12" s="4" t="s">
        <v>14</v>
      </c>
      <c r="I12" s="7">
        <v>0</v>
      </c>
      <c r="J12" s="6">
        <v>0</v>
      </c>
      <c r="K12" s="14">
        <v>12000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</row>
    <row r="13" spans="1:114" s="33" customFormat="1" ht="37.5" customHeight="1">
      <c r="A13" s="17">
        <v>11</v>
      </c>
      <c r="B13" s="4">
        <v>4700</v>
      </c>
      <c r="C13" s="4">
        <v>6103</v>
      </c>
      <c r="D13" s="62" t="s">
        <v>37</v>
      </c>
      <c r="E13" s="4" t="s">
        <v>10</v>
      </c>
      <c r="F13" s="4" t="s">
        <v>13</v>
      </c>
      <c r="G13" s="6">
        <v>10000</v>
      </c>
      <c r="H13" s="63" t="s">
        <v>64</v>
      </c>
      <c r="I13" s="7">
        <v>0.2</v>
      </c>
      <c r="J13" s="6">
        <v>2000</v>
      </c>
      <c r="K13" s="21">
        <v>8000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</row>
    <row r="14" spans="1:114" s="33" customFormat="1" ht="27.75" customHeight="1">
      <c r="A14" s="17">
        <v>12</v>
      </c>
      <c r="B14" s="4">
        <v>4125</v>
      </c>
      <c r="C14" s="4">
        <v>6103</v>
      </c>
      <c r="D14" s="62" t="s">
        <v>41</v>
      </c>
      <c r="E14" s="64" t="s">
        <v>10</v>
      </c>
      <c r="F14" s="64" t="s">
        <v>13</v>
      </c>
      <c r="G14" s="65">
        <v>10000</v>
      </c>
      <c r="H14" s="4" t="s">
        <v>14</v>
      </c>
      <c r="I14" s="7">
        <v>0</v>
      </c>
      <c r="J14" s="6">
        <v>0</v>
      </c>
      <c r="K14" s="21">
        <v>10000</v>
      </c>
      <c r="L14" s="15"/>
      <c r="M14" s="23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</row>
    <row r="15" spans="1:114" ht="39" customHeight="1">
      <c r="A15" s="11">
        <v>13</v>
      </c>
      <c r="B15" s="4">
        <v>4312</v>
      </c>
      <c r="C15" s="4">
        <v>6103</v>
      </c>
      <c r="D15" s="62" t="s">
        <v>67</v>
      </c>
      <c r="E15" s="64" t="s">
        <v>10</v>
      </c>
      <c r="F15" s="4" t="s">
        <v>11</v>
      </c>
      <c r="G15" s="65">
        <v>5000</v>
      </c>
      <c r="H15" s="4" t="s">
        <v>14</v>
      </c>
      <c r="I15" s="7">
        <v>0</v>
      </c>
      <c r="J15" s="6">
        <v>0</v>
      </c>
      <c r="K15" s="14">
        <v>5000</v>
      </c>
      <c r="L15" s="15"/>
      <c r="M15" s="25"/>
      <c r="N15" s="25"/>
      <c r="O15" s="26"/>
      <c r="P15" s="27"/>
      <c r="Q15" s="25"/>
      <c r="R15" s="28"/>
      <c r="S15" s="25"/>
      <c r="T15" s="29"/>
      <c r="U15" s="30"/>
      <c r="V15" s="30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</row>
    <row r="16" spans="1:114" ht="35.25" customHeight="1">
      <c r="A16" s="11">
        <v>14</v>
      </c>
      <c r="B16" s="4">
        <v>4313</v>
      </c>
      <c r="C16" s="4">
        <v>6103</v>
      </c>
      <c r="D16" s="62" t="s">
        <v>49</v>
      </c>
      <c r="E16" s="64" t="s">
        <v>10</v>
      </c>
      <c r="F16" s="4" t="s">
        <v>11</v>
      </c>
      <c r="G16" s="65">
        <v>8000</v>
      </c>
      <c r="H16" s="4" t="s">
        <v>14</v>
      </c>
      <c r="I16" s="7">
        <v>0</v>
      </c>
      <c r="J16" s="6">
        <v>0</v>
      </c>
      <c r="K16" s="14">
        <v>8000</v>
      </c>
      <c r="L16" s="15"/>
      <c r="M16" s="2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</row>
    <row r="17" spans="1:114" s="33" customFormat="1" ht="38.25" customHeight="1">
      <c r="A17" s="17">
        <v>15</v>
      </c>
      <c r="B17" s="4">
        <v>4701</v>
      </c>
      <c r="C17" s="4">
        <v>6103</v>
      </c>
      <c r="D17" s="62" t="s">
        <v>60</v>
      </c>
      <c r="E17" s="64" t="s">
        <v>10</v>
      </c>
      <c r="F17" s="4" t="s">
        <v>13</v>
      </c>
      <c r="G17" s="65">
        <v>5000</v>
      </c>
      <c r="H17" s="4" t="s">
        <v>14</v>
      </c>
      <c r="I17" s="7">
        <v>0</v>
      </c>
      <c r="J17" s="6">
        <v>0</v>
      </c>
      <c r="K17" s="21">
        <v>5000</v>
      </c>
      <c r="L17" s="15"/>
      <c r="M17" s="2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</row>
    <row r="18" spans="1:114" ht="30" customHeight="1">
      <c r="A18" s="61">
        <v>16</v>
      </c>
      <c r="B18" s="4">
        <v>8116</v>
      </c>
      <c r="C18" s="4">
        <v>6102</v>
      </c>
      <c r="D18" s="5" t="s">
        <v>18</v>
      </c>
      <c r="E18" s="4" t="s">
        <v>19</v>
      </c>
      <c r="F18" s="4" t="s">
        <v>11</v>
      </c>
      <c r="G18" s="6">
        <v>100000</v>
      </c>
      <c r="H18" s="4" t="s">
        <v>14</v>
      </c>
      <c r="I18" s="7">
        <v>0</v>
      </c>
      <c r="J18" s="6">
        <v>0</v>
      </c>
      <c r="K18" s="14">
        <v>100000</v>
      </c>
      <c r="L18" s="15"/>
      <c r="M18" s="2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</row>
    <row r="19" spans="1:114" ht="30" customHeight="1">
      <c r="A19" s="61">
        <v>17</v>
      </c>
      <c r="B19" s="4">
        <v>8146</v>
      </c>
      <c r="C19" s="4">
        <v>6102</v>
      </c>
      <c r="D19" s="5" t="s">
        <v>43</v>
      </c>
      <c r="E19" s="4" t="s">
        <v>19</v>
      </c>
      <c r="F19" s="4" t="s">
        <v>11</v>
      </c>
      <c r="G19" s="6">
        <v>38264</v>
      </c>
      <c r="H19" s="4" t="s">
        <v>14</v>
      </c>
      <c r="I19" s="7">
        <v>0</v>
      </c>
      <c r="J19" s="6">
        <v>0</v>
      </c>
      <c r="K19" s="14">
        <v>38264</v>
      </c>
      <c r="L19" s="15"/>
      <c r="M19" s="2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</row>
    <row r="20" spans="1:114" s="33" customFormat="1" ht="30.75" customHeight="1">
      <c r="A20" s="61">
        <v>18</v>
      </c>
      <c r="B20" s="4">
        <v>8148</v>
      </c>
      <c r="C20" s="4">
        <v>6102</v>
      </c>
      <c r="D20" s="5" t="s">
        <v>44</v>
      </c>
      <c r="E20" s="4" t="s">
        <v>19</v>
      </c>
      <c r="F20" s="4" t="s">
        <v>13</v>
      </c>
      <c r="G20" s="6">
        <v>150000</v>
      </c>
      <c r="H20" s="4" t="s">
        <v>14</v>
      </c>
      <c r="I20" s="7">
        <v>0</v>
      </c>
      <c r="J20" s="6">
        <v>0</v>
      </c>
      <c r="K20" s="21">
        <v>150000</v>
      </c>
      <c r="L20" s="15"/>
      <c r="M20" s="2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</row>
    <row r="21" spans="1:114" s="33" customFormat="1" ht="30" customHeight="1">
      <c r="A21" s="17">
        <v>19</v>
      </c>
      <c r="B21" s="4">
        <v>8167</v>
      </c>
      <c r="C21" s="4">
        <v>6102</v>
      </c>
      <c r="D21" s="5" t="s">
        <v>22</v>
      </c>
      <c r="E21" s="4" t="s">
        <v>19</v>
      </c>
      <c r="F21" s="4" t="s">
        <v>13</v>
      </c>
      <c r="G21" s="6">
        <v>60000</v>
      </c>
      <c r="H21" s="4" t="s">
        <v>14</v>
      </c>
      <c r="I21" s="7">
        <v>0</v>
      </c>
      <c r="J21" s="6">
        <v>0</v>
      </c>
      <c r="K21" s="21">
        <v>60000</v>
      </c>
      <c r="L21" s="15"/>
      <c r="M21" s="23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</row>
    <row r="22" spans="1:114" ht="30" customHeight="1">
      <c r="A22" s="11">
        <v>20</v>
      </c>
      <c r="B22" s="4">
        <v>8177</v>
      </c>
      <c r="C22" s="4">
        <v>6198</v>
      </c>
      <c r="D22" s="5" t="s">
        <v>34</v>
      </c>
      <c r="E22" s="4" t="s">
        <v>19</v>
      </c>
      <c r="F22" s="4" t="s">
        <v>11</v>
      </c>
      <c r="G22" s="6">
        <v>5000</v>
      </c>
      <c r="H22" s="4" t="s">
        <v>14</v>
      </c>
      <c r="I22" s="7">
        <v>0</v>
      </c>
      <c r="J22" s="6">
        <v>0</v>
      </c>
      <c r="K22" s="12">
        <v>5000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</row>
    <row r="23" spans="1:114" s="33" customFormat="1" ht="22.5" customHeight="1">
      <c r="A23" s="17">
        <v>21</v>
      </c>
      <c r="B23" s="66">
        <v>8179</v>
      </c>
      <c r="C23" s="4">
        <v>6198</v>
      </c>
      <c r="D23" s="5" t="s">
        <v>50</v>
      </c>
      <c r="E23" s="4" t="s">
        <v>19</v>
      </c>
      <c r="F23" s="4" t="s">
        <v>13</v>
      </c>
      <c r="G23" s="6">
        <v>10000</v>
      </c>
      <c r="H23" s="4" t="s">
        <v>14</v>
      </c>
      <c r="I23" s="7">
        <v>0</v>
      </c>
      <c r="J23" s="6">
        <v>0</v>
      </c>
      <c r="K23" s="19">
        <v>10000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</row>
    <row r="24" spans="1:114" s="33" customFormat="1" ht="36" customHeight="1">
      <c r="A24" s="17">
        <v>22</v>
      </c>
      <c r="B24" s="4">
        <v>8173</v>
      </c>
      <c r="C24" s="4">
        <v>6102</v>
      </c>
      <c r="D24" s="5" t="s">
        <v>46</v>
      </c>
      <c r="E24" s="4" t="s">
        <v>19</v>
      </c>
      <c r="F24" s="4" t="s">
        <v>13</v>
      </c>
      <c r="G24" s="6">
        <v>300000</v>
      </c>
      <c r="H24" s="4" t="s">
        <v>14</v>
      </c>
      <c r="I24" s="7">
        <v>0</v>
      </c>
      <c r="J24" s="6">
        <v>0</v>
      </c>
      <c r="K24" s="21">
        <v>300000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</row>
    <row r="25" spans="1:114" ht="36" customHeight="1">
      <c r="A25" s="60">
        <v>23</v>
      </c>
      <c r="B25" s="4">
        <v>8210</v>
      </c>
      <c r="C25" s="4">
        <v>6207</v>
      </c>
      <c r="D25" s="5" t="s">
        <v>39</v>
      </c>
      <c r="E25" s="4" t="s">
        <v>19</v>
      </c>
      <c r="F25" s="4" t="s">
        <v>11</v>
      </c>
      <c r="G25" s="6">
        <v>16000</v>
      </c>
      <c r="H25" s="4" t="s">
        <v>14</v>
      </c>
      <c r="I25" s="7">
        <v>0</v>
      </c>
      <c r="J25" s="6">
        <v>0</v>
      </c>
      <c r="K25" s="14">
        <v>16000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</row>
    <row r="26" spans="1:114" ht="29.25" customHeight="1">
      <c r="A26" s="60">
        <v>24</v>
      </c>
      <c r="B26" s="4">
        <v>8509</v>
      </c>
      <c r="C26" s="4">
        <v>6207</v>
      </c>
      <c r="D26" s="5" t="s">
        <v>38</v>
      </c>
      <c r="E26" s="4" t="s">
        <v>19</v>
      </c>
      <c r="F26" s="4" t="s">
        <v>11</v>
      </c>
      <c r="G26" s="6">
        <v>17000</v>
      </c>
      <c r="H26" s="4" t="s">
        <v>14</v>
      </c>
      <c r="I26" s="7">
        <v>0</v>
      </c>
      <c r="J26" s="6">
        <v>0</v>
      </c>
      <c r="K26" s="14">
        <v>17000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</row>
    <row r="27" spans="1:114" ht="43.5" customHeight="1">
      <c r="A27" s="60">
        <v>25</v>
      </c>
      <c r="B27" s="4">
        <v>8508</v>
      </c>
      <c r="C27" s="4">
        <v>6207</v>
      </c>
      <c r="D27" s="5" t="s">
        <v>24</v>
      </c>
      <c r="E27" s="4" t="s">
        <v>19</v>
      </c>
      <c r="F27" s="4" t="s">
        <v>11</v>
      </c>
      <c r="G27" s="6">
        <v>23700</v>
      </c>
      <c r="H27" s="4" t="s">
        <v>14</v>
      </c>
      <c r="I27" s="7">
        <v>0</v>
      </c>
      <c r="J27" s="6">
        <v>0</v>
      </c>
      <c r="K27" s="14">
        <v>23700</v>
      </c>
      <c r="L27" s="24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</row>
    <row r="28" spans="1:114" s="33" customFormat="1" ht="24" customHeight="1">
      <c r="A28" s="17">
        <v>26</v>
      </c>
      <c r="B28" s="4">
        <v>8601</v>
      </c>
      <c r="C28" s="4">
        <v>6198</v>
      </c>
      <c r="D28" s="5" t="s">
        <v>25</v>
      </c>
      <c r="E28" s="4" t="s">
        <v>19</v>
      </c>
      <c r="F28" s="4" t="s">
        <v>13</v>
      </c>
      <c r="G28" s="6">
        <v>50000</v>
      </c>
      <c r="H28" s="4" t="s">
        <v>14</v>
      </c>
      <c r="I28" s="7">
        <v>0</v>
      </c>
      <c r="J28" s="6">
        <v>0</v>
      </c>
      <c r="K28" s="21">
        <v>50000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</row>
    <row r="29" spans="1:114" ht="27.75" customHeight="1">
      <c r="A29" s="11">
        <v>27</v>
      </c>
      <c r="B29" s="4">
        <v>8243</v>
      </c>
      <c r="C29" s="4">
        <v>6102</v>
      </c>
      <c r="D29" s="5" t="s">
        <v>23</v>
      </c>
      <c r="E29" s="4" t="s">
        <v>21</v>
      </c>
      <c r="F29" s="4" t="s">
        <v>11</v>
      </c>
      <c r="G29" s="6">
        <v>45000</v>
      </c>
      <c r="H29" s="4" t="s">
        <v>20</v>
      </c>
      <c r="I29" s="7">
        <v>1</v>
      </c>
      <c r="J29" s="6">
        <v>45000</v>
      </c>
      <c r="K29" s="14">
        <v>0</v>
      </c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</row>
    <row r="30" spans="1:114" ht="27" customHeight="1">
      <c r="A30" s="4">
        <f>+A29+1</f>
        <v>28</v>
      </c>
      <c r="B30" s="4">
        <v>9159</v>
      </c>
      <c r="C30" s="4">
        <v>6102</v>
      </c>
      <c r="D30" s="5" t="s">
        <v>26</v>
      </c>
      <c r="E30" s="4" t="s">
        <v>21</v>
      </c>
      <c r="F30" s="4" t="s">
        <v>11</v>
      </c>
      <c r="G30" s="6">
        <v>20000</v>
      </c>
      <c r="H30" s="4" t="s">
        <v>14</v>
      </c>
      <c r="I30" s="7">
        <v>0</v>
      </c>
      <c r="J30" s="6">
        <v>0</v>
      </c>
      <c r="K30" s="8">
        <v>20000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</row>
    <row r="31" spans="1:114" ht="39.75" customHeight="1">
      <c r="A31" s="11">
        <v>29</v>
      </c>
      <c r="B31" s="4">
        <v>9237</v>
      </c>
      <c r="C31" s="4">
        <v>6102</v>
      </c>
      <c r="D31" s="5" t="s">
        <v>27</v>
      </c>
      <c r="E31" s="4" t="s">
        <v>21</v>
      </c>
      <c r="F31" s="4" t="s">
        <v>11</v>
      </c>
      <c r="G31" s="6">
        <v>5000</v>
      </c>
      <c r="H31" s="4" t="s">
        <v>14</v>
      </c>
      <c r="I31" s="7">
        <v>0</v>
      </c>
      <c r="J31" s="6">
        <v>0</v>
      </c>
      <c r="K31" s="14">
        <v>5000</v>
      </c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</row>
    <row r="32" spans="1:114" ht="35.25" customHeight="1">
      <c r="A32" s="11">
        <v>30</v>
      </c>
      <c r="B32" s="4">
        <v>9240</v>
      </c>
      <c r="C32" s="4">
        <v>6102</v>
      </c>
      <c r="D32" s="5" t="s">
        <v>51</v>
      </c>
      <c r="E32" s="4" t="s">
        <v>21</v>
      </c>
      <c r="F32" s="4" t="s">
        <v>11</v>
      </c>
      <c r="G32" s="6">
        <v>5000</v>
      </c>
      <c r="H32" s="4" t="s">
        <v>14</v>
      </c>
      <c r="I32" s="7">
        <v>0</v>
      </c>
      <c r="J32" s="6">
        <v>0</v>
      </c>
      <c r="K32" s="14">
        <v>5000</v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</row>
    <row r="33" spans="1:114" s="33" customFormat="1" ht="28.5" customHeight="1">
      <c r="A33" s="11">
        <v>31</v>
      </c>
      <c r="B33" s="4">
        <v>9317</v>
      </c>
      <c r="C33" s="4">
        <v>6102</v>
      </c>
      <c r="D33" s="5" t="s">
        <v>28</v>
      </c>
      <c r="E33" s="4" t="s">
        <v>21</v>
      </c>
      <c r="F33" s="4" t="s">
        <v>11</v>
      </c>
      <c r="G33" s="6">
        <v>100000</v>
      </c>
      <c r="H33" s="4" t="s">
        <v>14</v>
      </c>
      <c r="I33" s="7">
        <v>0</v>
      </c>
      <c r="J33" s="6">
        <v>0</v>
      </c>
      <c r="K33" s="12">
        <v>100000</v>
      </c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</row>
    <row r="34" spans="1:114" ht="28.5" customHeight="1">
      <c r="A34" s="17">
        <v>32</v>
      </c>
      <c r="B34" s="66">
        <v>9319</v>
      </c>
      <c r="C34" s="4">
        <v>6102</v>
      </c>
      <c r="D34" s="5" t="s">
        <v>56</v>
      </c>
      <c r="E34" s="4" t="s">
        <v>21</v>
      </c>
      <c r="F34" s="4" t="s">
        <v>13</v>
      </c>
      <c r="G34" s="6">
        <v>100000</v>
      </c>
      <c r="H34" s="4" t="s">
        <v>14</v>
      </c>
      <c r="I34" s="7">
        <v>0</v>
      </c>
      <c r="J34" s="6">
        <v>0</v>
      </c>
      <c r="K34" s="19">
        <v>100000</v>
      </c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</row>
    <row r="35" spans="1:114" ht="28.5" customHeight="1">
      <c r="A35" s="11">
        <v>33</v>
      </c>
      <c r="B35" s="4">
        <v>9242</v>
      </c>
      <c r="C35" s="4">
        <v>6102</v>
      </c>
      <c r="D35" s="62" t="s">
        <v>29</v>
      </c>
      <c r="E35" s="4" t="s">
        <v>21</v>
      </c>
      <c r="F35" s="4" t="s">
        <v>11</v>
      </c>
      <c r="G35" s="6">
        <v>5000</v>
      </c>
      <c r="H35" s="4" t="s">
        <v>14</v>
      </c>
      <c r="I35" s="7">
        <v>0</v>
      </c>
      <c r="J35" s="6">
        <v>0</v>
      </c>
      <c r="K35" s="12">
        <v>5000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</row>
    <row r="36" spans="1:114" ht="28.5" customHeight="1">
      <c r="A36" s="11">
        <v>34</v>
      </c>
      <c r="B36" s="4">
        <v>9176</v>
      </c>
      <c r="C36" s="4">
        <v>6102</v>
      </c>
      <c r="D36" s="5" t="s">
        <v>31</v>
      </c>
      <c r="E36" s="4" t="s">
        <v>21</v>
      </c>
      <c r="F36" s="4" t="s">
        <v>11</v>
      </c>
      <c r="G36" s="6">
        <v>26158</v>
      </c>
      <c r="H36" s="4" t="s">
        <v>14</v>
      </c>
      <c r="I36" s="7">
        <v>0</v>
      </c>
      <c r="J36" s="6">
        <v>0</v>
      </c>
      <c r="K36" s="12">
        <v>26158.31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</row>
    <row r="37" spans="1:114" s="33" customFormat="1" ht="37.5" customHeight="1">
      <c r="A37" s="11">
        <v>35</v>
      </c>
      <c r="B37" s="4">
        <v>9243</v>
      </c>
      <c r="C37" s="4">
        <v>6102</v>
      </c>
      <c r="D37" s="5" t="s">
        <v>36</v>
      </c>
      <c r="E37" s="4" t="s">
        <v>21</v>
      </c>
      <c r="F37" s="4" t="s">
        <v>11</v>
      </c>
      <c r="G37" s="6">
        <v>45551</v>
      </c>
      <c r="H37" s="4" t="s">
        <v>14</v>
      </c>
      <c r="I37" s="7">
        <v>0</v>
      </c>
      <c r="J37" s="6"/>
      <c r="K37" s="12">
        <v>45551.1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</row>
    <row r="38" spans="1:114" s="33" customFormat="1" ht="42.75" customHeight="1">
      <c r="A38" s="17">
        <v>36</v>
      </c>
      <c r="B38" s="4">
        <v>9177</v>
      </c>
      <c r="C38" s="4">
        <v>6102</v>
      </c>
      <c r="D38" s="5" t="s">
        <v>35</v>
      </c>
      <c r="E38" s="4" t="s">
        <v>21</v>
      </c>
      <c r="F38" s="4" t="s">
        <v>13</v>
      </c>
      <c r="G38" s="6">
        <v>100000</v>
      </c>
      <c r="H38" s="4" t="s">
        <v>14</v>
      </c>
      <c r="I38" s="7">
        <v>0</v>
      </c>
      <c r="J38" s="6">
        <v>0</v>
      </c>
      <c r="K38" s="19">
        <v>100000</v>
      </c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</row>
    <row r="39" spans="1:114" ht="38.25" customHeight="1">
      <c r="A39" s="60">
        <v>37</v>
      </c>
      <c r="B39" s="4">
        <v>8700</v>
      </c>
      <c r="C39" s="4">
        <v>6207</v>
      </c>
      <c r="D39" s="62" t="s">
        <v>42</v>
      </c>
      <c r="E39" s="64" t="s">
        <v>21</v>
      </c>
      <c r="F39" s="64" t="s">
        <v>13</v>
      </c>
      <c r="G39" s="6">
        <v>270000</v>
      </c>
      <c r="H39" s="63" t="s">
        <v>64</v>
      </c>
      <c r="I39" s="7">
        <v>0.2</v>
      </c>
      <c r="J39" s="6">
        <v>54000</v>
      </c>
      <c r="K39" s="19">
        <v>216000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</row>
    <row r="40" spans="1:114" s="33" customFormat="1" ht="36" customHeight="1">
      <c r="A40" s="11">
        <v>38</v>
      </c>
      <c r="B40" s="4">
        <v>8178</v>
      </c>
      <c r="C40" s="4">
        <v>6102</v>
      </c>
      <c r="D40" s="5" t="s">
        <v>40</v>
      </c>
      <c r="E40" s="4" t="s">
        <v>19</v>
      </c>
      <c r="F40" s="4" t="s">
        <v>11</v>
      </c>
      <c r="G40" s="6">
        <v>15000</v>
      </c>
      <c r="H40" s="4" t="s">
        <v>20</v>
      </c>
      <c r="I40" s="7">
        <v>1</v>
      </c>
      <c r="J40" s="6">
        <v>15000</v>
      </c>
      <c r="K40" s="12">
        <v>0</v>
      </c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</row>
    <row r="41" spans="1:114" ht="30" customHeight="1">
      <c r="A41" s="17">
        <v>39</v>
      </c>
      <c r="B41" s="66">
        <v>8180</v>
      </c>
      <c r="C41" s="4">
        <v>6102</v>
      </c>
      <c r="D41" s="5" t="s">
        <v>47</v>
      </c>
      <c r="E41" s="4" t="s">
        <v>19</v>
      </c>
      <c r="F41" s="4" t="s">
        <v>13</v>
      </c>
      <c r="G41" s="6">
        <v>60000</v>
      </c>
      <c r="H41" s="4" t="s">
        <v>20</v>
      </c>
      <c r="I41" s="7">
        <v>1</v>
      </c>
      <c r="J41" s="6">
        <v>60000</v>
      </c>
      <c r="K41" s="19">
        <v>0</v>
      </c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</row>
    <row r="42" spans="1:114" s="33" customFormat="1" ht="63.75" customHeight="1">
      <c r="A42" s="11">
        <v>40</v>
      </c>
      <c r="B42" s="4">
        <v>9318</v>
      </c>
      <c r="C42" s="4">
        <v>6102</v>
      </c>
      <c r="D42" s="67" t="s">
        <v>48</v>
      </c>
      <c r="E42" s="4" t="s">
        <v>21</v>
      </c>
      <c r="F42" s="4" t="s">
        <v>11</v>
      </c>
      <c r="G42" s="6">
        <v>1122334</v>
      </c>
      <c r="H42" s="4" t="s">
        <v>57</v>
      </c>
      <c r="I42" s="7">
        <v>1</v>
      </c>
      <c r="J42" s="6">
        <v>1122334.09</v>
      </c>
      <c r="K42" s="12">
        <v>0</v>
      </c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</row>
    <row r="43" spans="1:114" ht="27.75" customHeight="1">
      <c r="A43" s="17">
        <v>41</v>
      </c>
      <c r="B43" s="66">
        <v>8300</v>
      </c>
      <c r="C43" s="4">
        <v>6102</v>
      </c>
      <c r="D43" s="67" t="s">
        <v>80</v>
      </c>
      <c r="E43" s="4" t="s">
        <v>21</v>
      </c>
      <c r="F43" s="4" t="s">
        <v>13</v>
      </c>
      <c r="G43" s="6">
        <v>60000</v>
      </c>
      <c r="H43" s="4" t="s">
        <v>14</v>
      </c>
      <c r="I43" s="7">
        <v>0</v>
      </c>
      <c r="J43" s="6">
        <v>0</v>
      </c>
      <c r="K43" s="19">
        <v>60000</v>
      </c>
      <c r="L43" s="15"/>
      <c r="M43" s="25"/>
      <c r="N43" s="25"/>
      <c r="O43" s="31"/>
      <c r="P43" s="25"/>
      <c r="Q43" s="25"/>
      <c r="R43" s="30"/>
      <c r="S43" s="32"/>
      <c r="T43" s="29"/>
      <c r="U43" s="30"/>
      <c r="V43" s="30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</row>
    <row r="44" spans="1:114" ht="23.25" customHeight="1">
      <c r="A44" s="11">
        <v>42</v>
      </c>
      <c r="B44" s="4">
        <v>9528</v>
      </c>
      <c r="C44" s="4">
        <v>6102</v>
      </c>
      <c r="D44" s="67" t="s">
        <v>52</v>
      </c>
      <c r="E44" s="4" t="s">
        <v>21</v>
      </c>
      <c r="F44" s="4" t="s">
        <v>11</v>
      </c>
      <c r="G44" s="6">
        <v>9900</v>
      </c>
      <c r="H44" s="4" t="s">
        <v>14</v>
      </c>
      <c r="I44" s="7">
        <v>0</v>
      </c>
      <c r="J44" s="6">
        <v>0</v>
      </c>
      <c r="K44" s="12">
        <v>9900</v>
      </c>
      <c r="L44" s="15"/>
      <c r="M44" s="36"/>
      <c r="N44" s="25"/>
      <c r="O44" s="37"/>
      <c r="P44" s="25"/>
      <c r="Q44" s="25"/>
      <c r="R44" s="30"/>
      <c r="S44" s="25"/>
      <c r="T44" s="29"/>
      <c r="U44" s="30"/>
      <c r="V44" s="30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</row>
    <row r="45" spans="1:114" ht="35.25" customHeight="1">
      <c r="A45" s="11">
        <v>43</v>
      </c>
      <c r="B45" s="4">
        <v>9550</v>
      </c>
      <c r="C45" s="4">
        <v>6102</v>
      </c>
      <c r="D45" s="67" t="s">
        <v>53</v>
      </c>
      <c r="E45" s="4" t="s">
        <v>21</v>
      </c>
      <c r="F45" s="4" t="s">
        <v>11</v>
      </c>
      <c r="G45" s="6">
        <v>7800</v>
      </c>
      <c r="H45" s="4" t="s">
        <v>14</v>
      </c>
      <c r="I45" s="7">
        <v>0</v>
      </c>
      <c r="J45" s="6">
        <v>0</v>
      </c>
      <c r="K45" s="12">
        <v>7800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</row>
    <row r="46" spans="1:114" s="33" customFormat="1" ht="42.75" customHeight="1">
      <c r="A46" s="11">
        <v>44</v>
      </c>
      <c r="B46" s="4">
        <v>8115</v>
      </c>
      <c r="C46" s="4">
        <v>6102</v>
      </c>
      <c r="D46" s="67" t="s">
        <v>54</v>
      </c>
      <c r="E46" s="4" t="s">
        <v>21</v>
      </c>
      <c r="F46" s="4" t="s">
        <v>11</v>
      </c>
      <c r="G46" s="6">
        <v>25920</v>
      </c>
      <c r="H46" s="4" t="s">
        <v>14</v>
      </c>
      <c r="I46" s="7">
        <v>0</v>
      </c>
      <c r="J46" s="6">
        <v>0</v>
      </c>
      <c r="K46" s="12">
        <v>25920</v>
      </c>
      <c r="L46" s="15"/>
      <c r="M46" s="25"/>
      <c r="N46" s="25"/>
      <c r="O46" s="31"/>
      <c r="P46" s="25"/>
      <c r="Q46" s="25"/>
      <c r="R46" s="30"/>
      <c r="S46" s="32"/>
      <c r="T46" s="29"/>
      <c r="U46" s="30"/>
      <c r="V46" s="30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</row>
    <row r="47" spans="1:114" s="33" customFormat="1" ht="38.25" customHeight="1">
      <c r="A47" s="17">
        <v>45</v>
      </c>
      <c r="B47" s="66">
        <v>1201</v>
      </c>
      <c r="C47" s="4">
        <v>6102</v>
      </c>
      <c r="D47" s="5" t="s">
        <v>55</v>
      </c>
      <c r="E47" s="4" t="s">
        <v>21</v>
      </c>
      <c r="F47" s="4" t="s">
        <v>13</v>
      </c>
      <c r="G47" s="6">
        <v>20000</v>
      </c>
      <c r="H47" s="4" t="s">
        <v>14</v>
      </c>
      <c r="I47" s="7">
        <v>0</v>
      </c>
      <c r="J47" s="6">
        <v>0</v>
      </c>
      <c r="K47" s="19">
        <v>20000</v>
      </c>
      <c r="L47" s="15"/>
      <c r="M47" s="25"/>
      <c r="N47" s="25"/>
      <c r="O47" s="31"/>
      <c r="P47" s="25"/>
      <c r="Q47" s="25"/>
      <c r="R47" s="30"/>
      <c r="S47" s="32"/>
      <c r="T47" s="29"/>
      <c r="U47" s="30"/>
      <c r="V47" s="30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</row>
    <row r="48" spans="1:114" s="33" customFormat="1" ht="34.5" customHeight="1">
      <c r="A48" s="17">
        <v>46</v>
      </c>
      <c r="B48" s="66">
        <v>9178</v>
      </c>
      <c r="C48" s="4">
        <v>6102</v>
      </c>
      <c r="D48" s="67" t="s">
        <v>61</v>
      </c>
      <c r="E48" s="4" t="s">
        <v>21</v>
      </c>
      <c r="F48" s="4" t="s">
        <v>13</v>
      </c>
      <c r="G48" s="6">
        <v>40000</v>
      </c>
      <c r="H48" s="68" t="s">
        <v>59</v>
      </c>
      <c r="I48" s="7">
        <v>1</v>
      </c>
      <c r="J48" s="6">
        <v>40000</v>
      </c>
      <c r="K48" s="19">
        <v>0</v>
      </c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</row>
    <row r="49" spans="1:114" ht="54.75" customHeight="1">
      <c r="A49" s="17">
        <v>47</v>
      </c>
      <c r="B49" s="4">
        <v>9601</v>
      </c>
      <c r="C49" s="4">
        <v>6102</v>
      </c>
      <c r="D49" s="67" t="s">
        <v>65</v>
      </c>
      <c r="E49" s="4" t="s">
        <v>21</v>
      </c>
      <c r="F49" s="4" t="s">
        <v>13</v>
      </c>
      <c r="G49" s="6">
        <v>60000</v>
      </c>
      <c r="H49" s="68" t="s">
        <v>59</v>
      </c>
      <c r="I49" s="7">
        <v>0</v>
      </c>
      <c r="J49" s="6">
        <v>60000</v>
      </c>
      <c r="K49" s="19">
        <v>0</v>
      </c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</row>
    <row r="50" spans="1:11" ht="28.5" customHeight="1">
      <c r="A50" s="57">
        <v>48</v>
      </c>
      <c r="B50" s="69">
        <v>9402</v>
      </c>
      <c r="C50" s="69">
        <v>6102</v>
      </c>
      <c r="D50" s="69" t="s">
        <v>77</v>
      </c>
      <c r="E50" s="70" t="s">
        <v>21</v>
      </c>
      <c r="F50" s="70" t="s">
        <v>11</v>
      </c>
      <c r="G50" s="71">
        <v>115500</v>
      </c>
      <c r="H50" s="70" t="s">
        <v>78</v>
      </c>
      <c r="I50" s="72">
        <v>1</v>
      </c>
      <c r="J50" s="71">
        <v>115500</v>
      </c>
      <c r="K50" s="58">
        <v>0</v>
      </c>
    </row>
    <row r="51" spans="1:11" ht="28.5" customHeight="1">
      <c r="A51" s="1"/>
      <c r="B51" s="1"/>
      <c r="C51" s="1"/>
      <c r="D51" s="1"/>
      <c r="E51" s="1"/>
      <c r="F51" s="1"/>
      <c r="G51" s="59">
        <f>SUM(G3:G50)</f>
        <v>3314127</v>
      </c>
      <c r="H51" s="1"/>
      <c r="I51" s="1"/>
      <c r="J51" s="59">
        <f>SUM(J3:J50)</f>
        <v>1668834.09</v>
      </c>
      <c r="K51" s="59">
        <f>SUM(K3:K50)</f>
        <v>1645293.4100000001</v>
      </c>
    </row>
    <row r="52" spans="1:11" ht="28.5" customHeight="1">
      <c r="A52" s="38"/>
      <c r="B52" s="38"/>
      <c r="C52" s="38"/>
      <c r="D52" s="44" t="s">
        <v>69</v>
      </c>
      <c r="E52" s="1"/>
      <c r="F52" s="1"/>
      <c r="G52" s="1"/>
      <c r="H52" s="1"/>
      <c r="I52" s="38"/>
      <c r="J52" s="38"/>
      <c r="K52" s="9"/>
    </row>
    <row r="53" spans="1:11" ht="12.75">
      <c r="A53" s="38"/>
      <c r="B53" s="38"/>
      <c r="C53" s="38"/>
      <c r="D53" s="39" t="s">
        <v>70</v>
      </c>
      <c r="E53" s="38"/>
      <c r="F53" s="38"/>
      <c r="G53" s="40">
        <f>+G55+G54</f>
        <v>3314127</v>
      </c>
      <c r="H53" s="41">
        <f>+G53/G53</f>
        <v>1</v>
      </c>
      <c r="I53" s="38"/>
      <c r="J53" s="38"/>
      <c r="K53" s="9"/>
    </row>
    <row r="54" spans="1:11" ht="12.75">
      <c r="A54" s="38"/>
      <c r="B54" s="38"/>
      <c r="C54" s="38"/>
      <c r="D54" s="38" t="s">
        <v>71</v>
      </c>
      <c r="E54" s="38"/>
      <c r="F54" s="38"/>
      <c r="G54" s="40">
        <f>SUM(G3:G17)</f>
        <v>286000</v>
      </c>
      <c r="H54" s="41">
        <f>+G54/G53</f>
        <v>0.08629723604436403</v>
      </c>
      <c r="I54" s="38"/>
      <c r="J54" s="38"/>
      <c r="K54" s="9"/>
    </row>
    <row r="55" spans="1:10" ht="12.75">
      <c r="A55" s="42"/>
      <c r="B55" s="42"/>
      <c r="C55" s="42"/>
      <c r="D55" s="73" t="s">
        <v>81</v>
      </c>
      <c r="E55" s="42"/>
      <c r="F55" s="42"/>
      <c r="G55" s="45">
        <f>SUM(G18:G50)</f>
        <v>3028127</v>
      </c>
      <c r="H55" s="47">
        <f>+G55/G53</f>
        <v>0.913702763955636</v>
      </c>
      <c r="I55" s="42"/>
      <c r="J55" s="42"/>
    </row>
    <row r="56" spans="1:10" ht="12.75">
      <c r="A56" s="42"/>
      <c r="B56" s="42"/>
      <c r="C56" s="42"/>
      <c r="D56" s="42"/>
      <c r="E56" s="42"/>
      <c r="F56" s="42"/>
      <c r="G56" s="42"/>
      <c r="H56" s="42"/>
      <c r="I56" s="42"/>
      <c r="J56" s="42"/>
    </row>
    <row r="57" spans="1:10" ht="12.75">
      <c r="A57" s="42"/>
      <c r="B57" s="42"/>
      <c r="C57" s="42"/>
      <c r="D57" s="39" t="s">
        <v>70</v>
      </c>
      <c r="E57" s="42"/>
      <c r="F57" s="42"/>
      <c r="G57" s="49">
        <f>+G51</f>
        <v>3314127</v>
      </c>
      <c r="H57" s="41">
        <v>1</v>
      </c>
      <c r="I57" s="42"/>
      <c r="J57" s="42"/>
    </row>
    <row r="58" spans="1:10" ht="12.75">
      <c r="A58" s="10"/>
      <c r="B58" s="10"/>
      <c r="C58" s="10"/>
      <c r="D58" s="46" t="s">
        <v>72</v>
      </c>
      <c r="E58" s="10"/>
      <c r="F58" s="10"/>
      <c r="G58" s="48">
        <f>+J51</f>
        <v>1668834.09</v>
      </c>
      <c r="H58" s="41">
        <f>+G58/G57</f>
        <v>0.5035516412014386</v>
      </c>
      <c r="I58" s="10"/>
      <c r="J58" s="10"/>
    </row>
    <row r="59" spans="1:10" ht="12.75">
      <c r="A59" s="10"/>
      <c r="B59" s="10"/>
      <c r="C59" s="10"/>
      <c r="D59" s="46" t="s">
        <v>73</v>
      </c>
      <c r="E59" s="10"/>
      <c r="F59" s="10"/>
      <c r="G59" s="48">
        <f>+K51</f>
        <v>1645293.4100000001</v>
      </c>
      <c r="H59" s="41">
        <f>+G59/G57</f>
        <v>0.49644850966785525</v>
      </c>
      <c r="I59" s="10"/>
      <c r="J59" s="10"/>
    </row>
    <row r="60" spans="1:10" ht="12.75">
      <c r="A60" s="10"/>
      <c r="B60" s="10"/>
      <c r="C60" s="10"/>
      <c r="D60" s="50" t="s">
        <v>74</v>
      </c>
      <c r="E60" s="51"/>
      <c r="F60" s="51"/>
      <c r="G60" s="52">
        <f>SUM(G61:G64)</f>
        <v>1668834.09</v>
      </c>
      <c r="H60" s="41"/>
      <c r="I60" s="10"/>
      <c r="J60" s="10"/>
    </row>
    <row r="61" spans="4:8" ht="12.75">
      <c r="D61" s="53" t="s">
        <v>30</v>
      </c>
      <c r="E61" s="54"/>
      <c r="F61" s="54"/>
      <c r="G61" s="55">
        <f>+J29+J40+J41</f>
        <v>120000</v>
      </c>
      <c r="H61" s="41">
        <f>+G61/G60</f>
        <v>0.0719064889188595</v>
      </c>
    </row>
    <row r="62" spans="4:8" ht="12.75">
      <c r="D62" s="53" t="s">
        <v>75</v>
      </c>
      <c r="E62" s="54"/>
      <c r="F62" s="54"/>
      <c r="G62" s="55">
        <f>+J3+J6+J13+J39</f>
        <v>211000</v>
      </c>
      <c r="H62" s="41">
        <f>+G62/G60</f>
        <v>0.12643557634899463</v>
      </c>
    </row>
    <row r="63" spans="4:8" ht="12.75">
      <c r="D63" s="53" t="s">
        <v>76</v>
      </c>
      <c r="E63" s="54"/>
      <c r="F63" s="54"/>
      <c r="G63" s="55">
        <f>+J49+J48</f>
        <v>100000</v>
      </c>
      <c r="H63" s="41">
        <f>+G63/G60</f>
        <v>0.059922074099049594</v>
      </c>
    </row>
    <row r="64" spans="4:8" ht="12.75">
      <c r="D64" s="53" t="s">
        <v>79</v>
      </c>
      <c r="E64" s="54"/>
      <c r="F64" s="54"/>
      <c r="G64" s="55">
        <f>+J42+J50</f>
        <v>1237834.09</v>
      </c>
      <c r="H64" s="41">
        <f>+G64/G60</f>
        <v>0.7417358606330963</v>
      </c>
    </row>
    <row r="65" spans="4:8" ht="12.75">
      <c r="D65" s="54"/>
      <c r="E65" s="54"/>
      <c r="F65" s="54"/>
      <c r="G65" s="54"/>
      <c r="H65" s="41"/>
    </row>
  </sheetData>
  <sheetProtection/>
  <mergeCells count="1">
    <mergeCell ref="B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J57"/>
  <sheetViews>
    <sheetView workbookViewId="0" topLeftCell="A10">
      <selection activeCell="G16" sqref="G16"/>
    </sheetView>
  </sheetViews>
  <sheetFormatPr defaultColWidth="9.140625" defaultRowHeight="12.75"/>
  <cols>
    <col min="1" max="1" width="4.7109375" style="0" customWidth="1"/>
    <col min="2" max="2" width="8.00390625" style="0" customWidth="1"/>
    <col min="3" max="3" width="11.00390625" style="0" customWidth="1"/>
    <col min="4" max="4" width="32.421875" style="0" customWidth="1"/>
    <col min="5" max="5" width="10.421875" style="0" customWidth="1"/>
    <col min="6" max="6" width="6.57421875" style="0" customWidth="1"/>
    <col min="7" max="7" width="9.57421875" style="0" customWidth="1"/>
    <col min="8" max="8" width="17.28125" style="0" customWidth="1"/>
    <col min="9" max="9" width="10.8515625" style="0" customWidth="1"/>
    <col min="10" max="10" width="11.00390625" style="0" customWidth="1"/>
    <col min="11" max="11" width="10.8515625" style="0" customWidth="1"/>
    <col min="12" max="12" width="8.00390625" style="0" customWidth="1"/>
    <col min="13" max="13" width="9.28125" style="0" customWidth="1"/>
    <col min="14" max="14" width="11.57421875" style="0" customWidth="1"/>
    <col min="15" max="15" width="10.28125" style="0" customWidth="1"/>
  </cols>
  <sheetData>
    <row r="1" spans="1:114" ht="39" customHeight="1">
      <c r="A1" s="1"/>
      <c r="B1" s="189" t="s">
        <v>114</v>
      </c>
      <c r="C1" s="188"/>
      <c r="D1" s="188"/>
      <c r="E1" s="188"/>
      <c r="F1" s="188"/>
      <c r="G1" s="188"/>
      <c r="H1" s="188"/>
      <c r="I1" s="188"/>
      <c r="J1" s="188"/>
      <c r="K1" s="188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</row>
    <row r="2" spans="1:114" ht="33.75">
      <c r="A2" s="2" t="s">
        <v>108</v>
      </c>
      <c r="B2" s="2" t="s">
        <v>0</v>
      </c>
      <c r="C2" s="2" t="s">
        <v>106</v>
      </c>
      <c r="D2" s="2" t="s">
        <v>2</v>
      </c>
      <c r="E2" s="2" t="s">
        <v>3</v>
      </c>
      <c r="F2" s="2" t="s">
        <v>4</v>
      </c>
      <c r="G2" s="2" t="s">
        <v>107</v>
      </c>
      <c r="H2" s="2" t="s">
        <v>5</v>
      </c>
      <c r="I2" s="2" t="s">
        <v>109</v>
      </c>
      <c r="J2" s="2" t="s">
        <v>7</v>
      </c>
      <c r="K2" s="2" t="s">
        <v>8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</row>
    <row r="3" spans="1:114" ht="53.25" customHeight="1">
      <c r="A3" s="74">
        <v>1</v>
      </c>
      <c r="B3" s="74">
        <v>4102</v>
      </c>
      <c r="C3" s="74">
        <v>6103</v>
      </c>
      <c r="D3" s="85" t="s">
        <v>9</v>
      </c>
      <c r="E3" s="74" t="s">
        <v>10</v>
      </c>
      <c r="F3" s="127" t="s">
        <v>110</v>
      </c>
      <c r="G3" s="76">
        <v>35000</v>
      </c>
      <c r="H3" s="126" t="s">
        <v>104</v>
      </c>
      <c r="I3" s="77">
        <v>1</v>
      </c>
      <c r="J3" s="76">
        <v>35000</v>
      </c>
      <c r="K3" s="76">
        <v>0</v>
      </c>
      <c r="L3" s="15"/>
      <c r="M3" s="15"/>
      <c r="N3" s="15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</row>
    <row r="4" spans="1:114" ht="53.25" customHeight="1">
      <c r="A4" s="74">
        <v>2</v>
      </c>
      <c r="B4" s="74">
        <v>4108</v>
      </c>
      <c r="C4" s="74">
        <v>6103</v>
      </c>
      <c r="D4" s="75" t="s">
        <v>15</v>
      </c>
      <c r="E4" s="74" t="s">
        <v>10</v>
      </c>
      <c r="F4" s="74" t="s">
        <v>13</v>
      </c>
      <c r="G4" s="76">
        <v>5000</v>
      </c>
      <c r="H4" s="74" t="s">
        <v>14</v>
      </c>
      <c r="I4" s="77">
        <v>0</v>
      </c>
      <c r="J4" s="76">
        <v>0</v>
      </c>
      <c r="K4" s="76">
        <v>5000</v>
      </c>
      <c r="L4" s="15"/>
      <c r="M4" s="15"/>
      <c r="N4" s="15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</row>
    <row r="5" spans="1:114" s="33" customFormat="1" ht="37.5" customHeight="1">
      <c r="A5" s="74">
        <v>3</v>
      </c>
      <c r="B5" s="74">
        <v>4121</v>
      </c>
      <c r="C5" s="74">
        <v>6103</v>
      </c>
      <c r="D5" s="75" t="s">
        <v>16</v>
      </c>
      <c r="E5" s="74" t="s">
        <v>10</v>
      </c>
      <c r="F5" s="74" t="s">
        <v>13</v>
      </c>
      <c r="G5" s="76">
        <v>290000</v>
      </c>
      <c r="H5" s="126" t="s">
        <v>104</v>
      </c>
      <c r="I5" s="77">
        <v>1</v>
      </c>
      <c r="J5" s="76">
        <v>290000</v>
      </c>
      <c r="K5" s="76">
        <v>0</v>
      </c>
      <c r="L5" s="15"/>
      <c r="M5" s="15"/>
      <c r="N5" s="15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</row>
    <row r="6" spans="1:114" s="33" customFormat="1" ht="55.5" customHeight="1">
      <c r="A6" s="74">
        <v>4</v>
      </c>
      <c r="B6" s="74">
        <v>4123</v>
      </c>
      <c r="C6" s="74">
        <v>6103</v>
      </c>
      <c r="D6" s="78" t="s">
        <v>83</v>
      </c>
      <c r="E6" s="79" t="s">
        <v>10</v>
      </c>
      <c r="F6" s="80" t="s">
        <v>13</v>
      </c>
      <c r="G6" s="76">
        <v>20000</v>
      </c>
      <c r="H6" s="74" t="s">
        <v>14</v>
      </c>
      <c r="I6" s="77">
        <v>0</v>
      </c>
      <c r="J6" s="76">
        <v>0</v>
      </c>
      <c r="K6" s="76">
        <v>20000</v>
      </c>
      <c r="L6" s="15"/>
      <c r="M6" s="15"/>
      <c r="N6" s="15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</row>
    <row r="7" spans="1:114" s="33" customFormat="1" ht="50.25" customHeight="1">
      <c r="A7" s="74">
        <v>5</v>
      </c>
      <c r="B7" s="74">
        <v>4124</v>
      </c>
      <c r="C7" s="74">
        <v>6103</v>
      </c>
      <c r="D7" s="78" t="s">
        <v>63</v>
      </c>
      <c r="E7" s="79" t="s">
        <v>10</v>
      </c>
      <c r="F7" s="80" t="s">
        <v>13</v>
      </c>
      <c r="G7" s="76">
        <v>20000</v>
      </c>
      <c r="H7" s="74" t="s">
        <v>14</v>
      </c>
      <c r="I7" s="77">
        <v>0</v>
      </c>
      <c r="J7" s="76">
        <v>0</v>
      </c>
      <c r="K7" s="76">
        <v>20000</v>
      </c>
      <c r="L7" s="15"/>
      <c r="M7" s="15"/>
      <c r="N7" s="15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</row>
    <row r="8" spans="1:114" s="33" customFormat="1" ht="36" customHeight="1">
      <c r="A8" s="74">
        <v>6</v>
      </c>
      <c r="B8" s="74">
        <v>4125</v>
      </c>
      <c r="C8" s="74">
        <v>6103</v>
      </c>
      <c r="D8" s="78" t="s">
        <v>41</v>
      </c>
      <c r="E8" s="83" t="s">
        <v>10</v>
      </c>
      <c r="F8" s="83" t="s">
        <v>13</v>
      </c>
      <c r="G8" s="84">
        <v>10000</v>
      </c>
      <c r="H8" s="74" t="s">
        <v>14</v>
      </c>
      <c r="I8" s="77">
        <v>0</v>
      </c>
      <c r="J8" s="76">
        <v>0</v>
      </c>
      <c r="K8" s="76">
        <v>10000</v>
      </c>
      <c r="L8" s="15"/>
      <c r="M8" s="15"/>
      <c r="N8" s="15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</row>
    <row r="9" spans="1:114" s="33" customFormat="1" ht="45" customHeight="1">
      <c r="A9" s="74">
        <v>7</v>
      </c>
      <c r="B9" s="74">
        <v>4204</v>
      </c>
      <c r="C9" s="74">
        <v>6103</v>
      </c>
      <c r="D9" s="78" t="s">
        <v>91</v>
      </c>
      <c r="E9" s="79" t="s">
        <v>10</v>
      </c>
      <c r="F9" s="80" t="s">
        <v>13</v>
      </c>
      <c r="G9" s="76">
        <v>9500</v>
      </c>
      <c r="H9" s="74" t="s">
        <v>14</v>
      </c>
      <c r="I9" s="77">
        <v>0</v>
      </c>
      <c r="J9" s="76">
        <v>0</v>
      </c>
      <c r="K9" s="76">
        <v>9500</v>
      </c>
      <c r="L9" s="15"/>
      <c r="M9" s="15"/>
      <c r="N9" s="15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</row>
    <row r="10" spans="1:114" ht="42.75" customHeight="1">
      <c r="A10" s="74">
        <v>8</v>
      </c>
      <c r="B10" s="74">
        <v>4403</v>
      </c>
      <c r="C10" s="74">
        <v>6103</v>
      </c>
      <c r="D10" s="78" t="s">
        <v>32</v>
      </c>
      <c r="E10" s="74" t="s">
        <v>10</v>
      </c>
      <c r="F10" s="127" t="s">
        <v>110</v>
      </c>
      <c r="G10" s="76">
        <v>5000</v>
      </c>
      <c r="H10" s="74" t="s">
        <v>14</v>
      </c>
      <c r="I10" s="77">
        <v>0</v>
      </c>
      <c r="J10" s="76">
        <v>0</v>
      </c>
      <c r="K10" s="76">
        <v>5000</v>
      </c>
      <c r="L10" s="15"/>
      <c r="M10" s="15"/>
      <c r="N10" s="15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</row>
    <row r="11" spans="1:114" s="33" customFormat="1" ht="37.5" customHeight="1">
      <c r="A11" s="74">
        <v>9</v>
      </c>
      <c r="B11" s="74">
        <v>4404</v>
      </c>
      <c r="C11" s="74">
        <v>6103</v>
      </c>
      <c r="D11" s="78" t="s">
        <v>33</v>
      </c>
      <c r="E11" s="74" t="s">
        <v>10</v>
      </c>
      <c r="F11" s="74" t="s">
        <v>13</v>
      </c>
      <c r="G11" s="76">
        <v>5000</v>
      </c>
      <c r="H11" s="74" t="s">
        <v>14</v>
      </c>
      <c r="I11" s="77">
        <v>0</v>
      </c>
      <c r="J11" s="76">
        <v>0</v>
      </c>
      <c r="K11" s="76">
        <v>5000</v>
      </c>
      <c r="L11" s="15"/>
      <c r="M11" s="15"/>
      <c r="N11" s="15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</row>
    <row r="12" spans="1:114" s="33" customFormat="1" ht="37.5" customHeight="1">
      <c r="A12" s="74">
        <v>10</v>
      </c>
      <c r="B12" s="74">
        <v>4405</v>
      </c>
      <c r="C12" s="74">
        <v>6103</v>
      </c>
      <c r="D12" s="78" t="s">
        <v>68</v>
      </c>
      <c r="E12" s="74" t="s">
        <v>10</v>
      </c>
      <c r="F12" s="127" t="s">
        <v>110</v>
      </c>
      <c r="G12" s="76">
        <v>12000</v>
      </c>
      <c r="H12" s="74" t="s">
        <v>14</v>
      </c>
      <c r="I12" s="77">
        <v>0</v>
      </c>
      <c r="J12" s="76">
        <v>0</v>
      </c>
      <c r="K12" s="76">
        <v>12000</v>
      </c>
      <c r="L12" s="15"/>
      <c r="M12" s="23"/>
      <c r="N12" s="15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</row>
    <row r="13" spans="1:114" s="33" customFormat="1" ht="41.25" customHeight="1">
      <c r="A13" s="74">
        <v>11</v>
      </c>
      <c r="B13" s="74">
        <v>4601</v>
      </c>
      <c r="C13" s="74">
        <v>6103</v>
      </c>
      <c r="D13" s="75" t="s">
        <v>17</v>
      </c>
      <c r="E13" s="74" t="s">
        <v>10</v>
      </c>
      <c r="F13" s="74" t="s">
        <v>13</v>
      </c>
      <c r="G13" s="76">
        <v>6000</v>
      </c>
      <c r="H13" s="74" t="s">
        <v>14</v>
      </c>
      <c r="I13" s="77">
        <v>0</v>
      </c>
      <c r="J13" s="76">
        <v>0</v>
      </c>
      <c r="K13" s="76">
        <v>6000</v>
      </c>
      <c r="L13" s="15"/>
      <c r="M13" s="23"/>
      <c r="N13" s="15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</row>
    <row r="14" spans="1:114" ht="43.5" customHeight="1">
      <c r="A14" s="74">
        <v>12</v>
      </c>
      <c r="B14" s="74">
        <v>4700</v>
      </c>
      <c r="C14" s="74">
        <v>6103</v>
      </c>
      <c r="D14" s="78" t="s">
        <v>37</v>
      </c>
      <c r="E14" s="74" t="s">
        <v>10</v>
      </c>
      <c r="F14" s="74" t="s">
        <v>13</v>
      </c>
      <c r="G14" s="76">
        <v>14850</v>
      </c>
      <c r="H14" s="82" t="s">
        <v>64</v>
      </c>
      <c r="I14" s="77">
        <v>0.2</v>
      </c>
      <c r="J14" s="148">
        <v>3000</v>
      </c>
      <c r="K14" s="148">
        <v>12000</v>
      </c>
      <c r="L14" s="15"/>
      <c r="M14" s="25"/>
      <c r="N14" s="25"/>
      <c r="O14" s="26"/>
      <c r="P14" s="27"/>
      <c r="Q14" s="25"/>
      <c r="R14" s="28"/>
      <c r="S14" s="25"/>
      <c r="T14" s="29"/>
      <c r="U14" s="30"/>
      <c r="V14" s="30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</row>
    <row r="15" spans="1:114" ht="42.75" customHeight="1">
      <c r="A15" s="74">
        <v>13</v>
      </c>
      <c r="B15" s="74">
        <v>4701</v>
      </c>
      <c r="C15" s="74">
        <v>6103</v>
      </c>
      <c r="D15" s="78" t="s">
        <v>60</v>
      </c>
      <c r="E15" s="83" t="s">
        <v>10</v>
      </c>
      <c r="F15" s="74" t="s">
        <v>13</v>
      </c>
      <c r="G15" s="84">
        <v>5000</v>
      </c>
      <c r="H15" s="74" t="s">
        <v>14</v>
      </c>
      <c r="I15" s="77">
        <v>0</v>
      </c>
      <c r="J15" s="76">
        <v>0</v>
      </c>
      <c r="K15" s="76">
        <v>5000</v>
      </c>
      <c r="L15" s="15"/>
      <c r="M15" s="23"/>
      <c r="N15" s="15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</row>
    <row r="16" spans="1:114" ht="30" customHeight="1">
      <c r="A16" s="74">
        <v>14</v>
      </c>
      <c r="B16" s="74">
        <v>8146</v>
      </c>
      <c r="C16" s="74">
        <v>6102</v>
      </c>
      <c r="D16" s="75" t="s">
        <v>43</v>
      </c>
      <c r="E16" s="74" t="s">
        <v>19</v>
      </c>
      <c r="F16" s="127" t="s">
        <v>110</v>
      </c>
      <c r="G16" s="76">
        <v>38269</v>
      </c>
      <c r="H16" s="74" t="s">
        <v>14</v>
      </c>
      <c r="I16" s="77">
        <v>0</v>
      </c>
      <c r="J16" s="76">
        <v>0</v>
      </c>
      <c r="K16" s="76">
        <v>22430</v>
      </c>
      <c r="L16" s="15"/>
      <c r="M16" s="23"/>
      <c r="N16" s="15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</row>
    <row r="17" spans="1:114" s="107" customFormat="1" ht="30.75" customHeight="1">
      <c r="A17" s="74">
        <v>15</v>
      </c>
      <c r="B17" s="122">
        <v>8148</v>
      </c>
      <c r="C17" s="122">
        <v>6102</v>
      </c>
      <c r="D17" s="123" t="s">
        <v>44</v>
      </c>
      <c r="E17" s="122" t="s">
        <v>19</v>
      </c>
      <c r="F17" s="122" t="s">
        <v>13</v>
      </c>
      <c r="G17" s="124">
        <v>60000</v>
      </c>
      <c r="H17" s="122" t="s">
        <v>14</v>
      </c>
      <c r="I17" s="125">
        <v>0</v>
      </c>
      <c r="J17" s="124">
        <v>0</v>
      </c>
      <c r="K17" s="124">
        <v>60000</v>
      </c>
      <c r="L17" s="105"/>
      <c r="M17" s="106"/>
      <c r="N17" s="105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</row>
    <row r="18" spans="1:114" s="33" customFormat="1" ht="30" customHeight="1">
      <c r="A18" s="74">
        <v>16</v>
      </c>
      <c r="B18" s="74">
        <v>8167</v>
      </c>
      <c r="C18" s="74">
        <v>6102</v>
      </c>
      <c r="D18" s="75" t="s">
        <v>22</v>
      </c>
      <c r="E18" s="74" t="s">
        <v>19</v>
      </c>
      <c r="F18" s="74" t="s">
        <v>13</v>
      </c>
      <c r="G18" s="76">
        <v>60000</v>
      </c>
      <c r="H18" s="74" t="s">
        <v>14</v>
      </c>
      <c r="I18" s="77">
        <v>0</v>
      </c>
      <c r="J18" s="76">
        <v>0</v>
      </c>
      <c r="K18" s="76">
        <v>60000</v>
      </c>
      <c r="L18" s="15"/>
      <c r="M18" s="23"/>
      <c r="N18" s="15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</row>
    <row r="19" spans="1:114" ht="30" customHeight="1">
      <c r="A19" s="74">
        <v>17</v>
      </c>
      <c r="B19" s="74">
        <v>8173</v>
      </c>
      <c r="C19" s="74">
        <v>6102</v>
      </c>
      <c r="D19" s="75" t="s">
        <v>46</v>
      </c>
      <c r="E19" s="74" t="s">
        <v>19</v>
      </c>
      <c r="F19" s="74" t="s">
        <v>13</v>
      </c>
      <c r="G19" s="76">
        <v>300000</v>
      </c>
      <c r="H19" s="74" t="s">
        <v>14</v>
      </c>
      <c r="I19" s="77">
        <v>0</v>
      </c>
      <c r="J19" s="76">
        <v>0</v>
      </c>
      <c r="K19" s="76">
        <v>300000</v>
      </c>
      <c r="L19" s="15"/>
      <c r="M19" s="15"/>
      <c r="N19" s="15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</row>
    <row r="20" spans="1:114" s="33" customFormat="1" ht="36" customHeight="1">
      <c r="A20" s="74">
        <v>18</v>
      </c>
      <c r="B20" s="74">
        <v>8179</v>
      </c>
      <c r="C20" s="74">
        <v>6198</v>
      </c>
      <c r="D20" s="75" t="s">
        <v>50</v>
      </c>
      <c r="E20" s="74" t="s">
        <v>19</v>
      </c>
      <c r="F20" s="74" t="s">
        <v>13</v>
      </c>
      <c r="G20" s="76">
        <v>20000</v>
      </c>
      <c r="H20" s="74" t="s">
        <v>14</v>
      </c>
      <c r="I20" s="77">
        <v>0</v>
      </c>
      <c r="J20" s="76">
        <v>0</v>
      </c>
      <c r="K20" s="76">
        <v>20000</v>
      </c>
      <c r="L20" s="15"/>
      <c r="M20" s="15"/>
      <c r="N20" s="15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</row>
    <row r="21" spans="1:114" ht="36" customHeight="1">
      <c r="A21" s="74">
        <v>19</v>
      </c>
      <c r="B21" s="74">
        <v>8180</v>
      </c>
      <c r="C21" s="74">
        <v>6102</v>
      </c>
      <c r="D21" s="75" t="s">
        <v>47</v>
      </c>
      <c r="E21" s="74" t="s">
        <v>19</v>
      </c>
      <c r="F21" s="74" t="s">
        <v>13</v>
      </c>
      <c r="G21" s="76">
        <v>60000</v>
      </c>
      <c r="H21" s="126" t="s">
        <v>105</v>
      </c>
      <c r="I21" s="77">
        <v>1</v>
      </c>
      <c r="J21" s="76">
        <v>60000</v>
      </c>
      <c r="K21" s="76">
        <v>0</v>
      </c>
      <c r="L21" s="15"/>
      <c r="M21" s="15"/>
      <c r="N21" s="15"/>
      <c r="O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</row>
    <row r="22" spans="1:11" s="15" customFormat="1" ht="62.25" customHeight="1">
      <c r="A22" s="74">
        <v>20</v>
      </c>
      <c r="B22" s="137">
        <v>8182</v>
      </c>
      <c r="C22" s="137">
        <v>6102</v>
      </c>
      <c r="D22" s="138" t="s">
        <v>111</v>
      </c>
      <c r="E22" s="139" t="s">
        <v>19</v>
      </c>
      <c r="F22" s="139" t="s">
        <v>13</v>
      </c>
      <c r="G22" s="140">
        <v>100000</v>
      </c>
      <c r="H22" s="141" t="s">
        <v>105</v>
      </c>
      <c r="I22" s="142">
        <v>1</v>
      </c>
      <c r="J22" s="140">
        <v>100000</v>
      </c>
      <c r="K22" s="140">
        <v>0</v>
      </c>
    </row>
    <row r="23" spans="1:12" s="15" customFormat="1" ht="43.5" customHeight="1">
      <c r="A23" s="74">
        <v>21</v>
      </c>
      <c r="B23" s="136">
        <v>8217</v>
      </c>
      <c r="C23" s="136">
        <v>6207</v>
      </c>
      <c r="D23" s="143" t="s">
        <v>93</v>
      </c>
      <c r="E23" s="136" t="s">
        <v>19</v>
      </c>
      <c r="F23" s="136" t="s">
        <v>13</v>
      </c>
      <c r="G23" s="144">
        <v>12000</v>
      </c>
      <c r="H23" s="136" t="s">
        <v>14</v>
      </c>
      <c r="I23" s="145">
        <v>0</v>
      </c>
      <c r="J23" s="144">
        <v>0</v>
      </c>
      <c r="K23" s="144">
        <v>12000</v>
      </c>
      <c r="L23" s="30"/>
    </row>
    <row r="24" spans="1:12" s="15" customFormat="1" ht="43.5" customHeight="1">
      <c r="A24" s="74">
        <v>22</v>
      </c>
      <c r="B24" s="136">
        <v>8218</v>
      </c>
      <c r="C24" s="136">
        <v>6207</v>
      </c>
      <c r="D24" s="143" t="s">
        <v>102</v>
      </c>
      <c r="E24" s="136" t="s">
        <v>19</v>
      </c>
      <c r="F24" s="136" t="s">
        <v>13</v>
      </c>
      <c r="G24" s="144">
        <v>19900</v>
      </c>
      <c r="H24" s="136" t="s">
        <v>14</v>
      </c>
      <c r="I24" s="145">
        <v>0</v>
      </c>
      <c r="J24" s="144">
        <v>0</v>
      </c>
      <c r="K24" s="144">
        <v>19900</v>
      </c>
      <c r="L24" s="30"/>
    </row>
    <row r="25" spans="1:11" s="15" customFormat="1" ht="30" customHeight="1">
      <c r="A25" s="74">
        <v>23</v>
      </c>
      <c r="B25" s="136">
        <v>8244</v>
      </c>
      <c r="C25" s="136">
        <v>6102</v>
      </c>
      <c r="D25" s="143" t="s">
        <v>90</v>
      </c>
      <c r="E25" s="136" t="s">
        <v>21</v>
      </c>
      <c r="F25" s="136" t="s">
        <v>13</v>
      </c>
      <c r="G25" s="144">
        <v>77000</v>
      </c>
      <c r="H25" s="141" t="s">
        <v>105</v>
      </c>
      <c r="I25" s="145">
        <v>1</v>
      </c>
      <c r="J25" s="144">
        <v>77000</v>
      </c>
      <c r="K25" s="144"/>
    </row>
    <row r="26" spans="1:11" s="15" customFormat="1" ht="29.25" customHeight="1">
      <c r="A26" s="74">
        <v>24</v>
      </c>
      <c r="B26" s="136">
        <v>8300</v>
      </c>
      <c r="C26" s="136">
        <v>6102</v>
      </c>
      <c r="D26" s="138" t="s">
        <v>80</v>
      </c>
      <c r="E26" s="136" t="s">
        <v>21</v>
      </c>
      <c r="F26" s="136" t="s">
        <v>13</v>
      </c>
      <c r="G26" s="144">
        <v>60000</v>
      </c>
      <c r="H26" s="136" t="s">
        <v>14</v>
      </c>
      <c r="I26" s="145">
        <v>0</v>
      </c>
      <c r="J26" s="144">
        <v>0</v>
      </c>
      <c r="K26" s="144">
        <v>60000</v>
      </c>
    </row>
    <row r="27" spans="1:11" s="15" customFormat="1" ht="29.25" customHeight="1">
      <c r="A27" s="74">
        <v>25</v>
      </c>
      <c r="B27" s="136">
        <v>8301</v>
      </c>
      <c r="C27" s="136">
        <v>6208</v>
      </c>
      <c r="D27" s="138" t="s">
        <v>103</v>
      </c>
      <c r="E27" s="136" t="s">
        <v>99</v>
      </c>
      <c r="F27" s="136" t="s">
        <v>13</v>
      </c>
      <c r="G27" s="144">
        <v>19500</v>
      </c>
      <c r="H27" s="136" t="s">
        <v>14</v>
      </c>
      <c r="I27" s="145">
        <v>0</v>
      </c>
      <c r="J27" s="144">
        <v>0</v>
      </c>
      <c r="K27" s="144">
        <v>19500</v>
      </c>
    </row>
    <row r="28" spans="1:11" s="15" customFormat="1" ht="29.25" customHeight="1">
      <c r="A28" s="74">
        <v>26</v>
      </c>
      <c r="B28" s="136">
        <v>8508</v>
      </c>
      <c r="C28" s="136">
        <v>6207</v>
      </c>
      <c r="D28" s="143" t="s">
        <v>24</v>
      </c>
      <c r="E28" s="136" t="s">
        <v>19</v>
      </c>
      <c r="F28" s="146" t="s">
        <v>110</v>
      </c>
      <c r="G28" s="144">
        <v>23700</v>
      </c>
      <c r="H28" s="136" t="s">
        <v>14</v>
      </c>
      <c r="I28" s="145">
        <v>0</v>
      </c>
      <c r="J28" s="144">
        <v>0</v>
      </c>
      <c r="K28" s="144">
        <v>23700</v>
      </c>
    </row>
    <row r="29" spans="1:11" s="15" customFormat="1" ht="29.25" customHeight="1">
      <c r="A29" s="74">
        <v>27</v>
      </c>
      <c r="B29" s="136">
        <v>8511</v>
      </c>
      <c r="C29" s="136">
        <v>6207</v>
      </c>
      <c r="D29" s="143" t="s">
        <v>100</v>
      </c>
      <c r="E29" s="136" t="s">
        <v>19</v>
      </c>
      <c r="F29" s="136" t="s">
        <v>13</v>
      </c>
      <c r="G29" s="144">
        <v>18000</v>
      </c>
      <c r="H29" s="136" t="s">
        <v>14</v>
      </c>
      <c r="I29" s="145">
        <v>0</v>
      </c>
      <c r="J29" s="144">
        <v>0</v>
      </c>
      <c r="K29" s="144">
        <v>18000</v>
      </c>
    </row>
    <row r="30" spans="1:11" s="15" customFormat="1" ht="29.25" customHeight="1">
      <c r="A30" s="74">
        <v>28</v>
      </c>
      <c r="B30" s="136">
        <v>8601</v>
      </c>
      <c r="C30" s="136">
        <v>6198</v>
      </c>
      <c r="D30" s="143" t="s">
        <v>25</v>
      </c>
      <c r="E30" s="136" t="s">
        <v>19</v>
      </c>
      <c r="F30" s="136" t="s">
        <v>13</v>
      </c>
      <c r="G30" s="144">
        <v>50000</v>
      </c>
      <c r="H30" s="136" t="s">
        <v>14</v>
      </c>
      <c r="I30" s="145">
        <v>0</v>
      </c>
      <c r="J30" s="144">
        <v>0</v>
      </c>
      <c r="K30" s="144">
        <v>50000</v>
      </c>
    </row>
    <row r="31" spans="1:114" ht="30.75" customHeight="1">
      <c r="A31" s="74">
        <v>29</v>
      </c>
      <c r="B31" s="74">
        <v>8700</v>
      </c>
      <c r="C31" s="74">
        <v>6207</v>
      </c>
      <c r="D31" s="78" t="s">
        <v>42</v>
      </c>
      <c r="E31" s="83" t="s">
        <v>21</v>
      </c>
      <c r="F31" s="83" t="s">
        <v>13</v>
      </c>
      <c r="G31" s="76">
        <v>270000</v>
      </c>
      <c r="H31" s="82" t="s">
        <v>64</v>
      </c>
      <c r="I31" s="77">
        <v>0.2</v>
      </c>
      <c r="J31" s="76">
        <v>54000</v>
      </c>
      <c r="K31" s="76">
        <v>216000</v>
      </c>
      <c r="L31" s="15"/>
      <c r="M31" s="15"/>
      <c r="N31" s="15"/>
      <c r="O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</row>
    <row r="32" spans="1:114" ht="28.5" customHeight="1">
      <c r="A32" s="74">
        <v>30</v>
      </c>
      <c r="B32" s="74">
        <v>9178</v>
      </c>
      <c r="C32" s="74">
        <v>6102</v>
      </c>
      <c r="D32" s="75" t="s">
        <v>97</v>
      </c>
      <c r="E32" s="74" t="s">
        <v>21</v>
      </c>
      <c r="F32" s="74" t="s">
        <v>13</v>
      </c>
      <c r="G32" s="76">
        <v>150000</v>
      </c>
      <c r="H32" s="74" t="s">
        <v>14</v>
      </c>
      <c r="I32" s="77">
        <v>0</v>
      </c>
      <c r="J32" s="76">
        <v>0</v>
      </c>
      <c r="K32" s="76">
        <v>150000</v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</row>
    <row r="33" spans="1:114" ht="28.5" customHeight="1">
      <c r="A33" s="74">
        <v>31</v>
      </c>
      <c r="B33" s="74">
        <v>9179</v>
      </c>
      <c r="C33" s="74">
        <v>6102</v>
      </c>
      <c r="D33" s="75" t="s">
        <v>98</v>
      </c>
      <c r="E33" s="74" t="s">
        <v>21</v>
      </c>
      <c r="F33" s="74" t="s">
        <v>13</v>
      </c>
      <c r="G33" s="76">
        <v>150000</v>
      </c>
      <c r="H33" s="74" t="s">
        <v>14</v>
      </c>
      <c r="I33" s="77">
        <v>0</v>
      </c>
      <c r="J33" s="76">
        <v>0</v>
      </c>
      <c r="K33" s="76">
        <v>150000</v>
      </c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</row>
    <row r="34" spans="1:11" s="15" customFormat="1" ht="40.5" customHeight="1">
      <c r="A34" s="74">
        <v>32</v>
      </c>
      <c r="B34" s="137">
        <v>9180</v>
      </c>
      <c r="C34" s="136">
        <v>6102</v>
      </c>
      <c r="D34" s="138" t="s">
        <v>61</v>
      </c>
      <c r="E34" s="136" t="s">
        <v>21</v>
      </c>
      <c r="F34" s="136" t="s">
        <v>13</v>
      </c>
      <c r="G34" s="140">
        <v>100000</v>
      </c>
      <c r="H34" s="147" t="s">
        <v>113</v>
      </c>
      <c r="I34" s="145">
        <v>1</v>
      </c>
      <c r="J34" s="140">
        <v>100000</v>
      </c>
      <c r="K34" s="140">
        <v>0</v>
      </c>
    </row>
    <row r="35" spans="1:114" s="33" customFormat="1" ht="37.5" customHeight="1">
      <c r="A35" s="74">
        <v>33</v>
      </c>
      <c r="B35" s="74">
        <v>9243</v>
      </c>
      <c r="C35" s="74">
        <v>6102</v>
      </c>
      <c r="D35" s="75" t="s">
        <v>36</v>
      </c>
      <c r="E35" s="74" t="s">
        <v>21</v>
      </c>
      <c r="F35" s="127" t="s">
        <v>110</v>
      </c>
      <c r="G35" s="76">
        <v>45551</v>
      </c>
      <c r="H35" s="74" t="s">
        <v>14</v>
      </c>
      <c r="I35" s="77">
        <v>0</v>
      </c>
      <c r="J35" s="76">
        <v>0</v>
      </c>
      <c r="K35" s="76">
        <v>45551.1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</row>
    <row r="36" spans="1:114" s="33" customFormat="1" ht="42.75" customHeight="1">
      <c r="A36" s="74">
        <v>34</v>
      </c>
      <c r="B36" s="74">
        <v>9244</v>
      </c>
      <c r="C36" s="74">
        <v>6102</v>
      </c>
      <c r="D36" s="75" t="s">
        <v>96</v>
      </c>
      <c r="E36" s="74" t="s">
        <v>21</v>
      </c>
      <c r="F36" s="74" t="s">
        <v>13</v>
      </c>
      <c r="G36" s="76">
        <v>300000</v>
      </c>
      <c r="H36" s="74" t="s">
        <v>14</v>
      </c>
      <c r="I36" s="77">
        <v>0</v>
      </c>
      <c r="J36" s="76">
        <v>0</v>
      </c>
      <c r="K36" s="76">
        <v>300000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</row>
    <row r="37" spans="1:114" s="33" customFormat="1" ht="42.75" customHeight="1">
      <c r="A37" s="74">
        <v>35</v>
      </c>
      <c r="B37" s="74">
        <v>9317</v>
      </c>
      <c r="C37" s="74">
        <v>6102</v>
      </c>
      <c r="D37" s="75" t="s">
        <v>28</v>
      </c>
      <c r="E37" s="74" t="s">
        <v>21</v>
      </c>
      <c r="F37" s="127" t="s">
        <v>110</v>
      </c>
      <c r="G37" s="76">
        <v>100000</v>
      </c>
      <c r="H37" s="74" t="s">
        <v>14</v>
      </c>
      <c r="I37" s="77">
        <v>0</v>
      </c>
      <c r="J37" s="76">
        <v>0</v>
      </c>
      <c r="K37" s="76">
        <v>100000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</row>
    <row r="38" spans="1:114" s="33" customFormat="1" ht="67.5" customHeight="1">
      <c r="A38" s="74">
        <v>36</v>
      </c>
      <c r="B38" s="74">
        <v>9318</v>
      </c>
      <c r="C38" s="74">
        <v>6102</v>
      </c>
      <c r="D38" s="85" t="s">
        <v>48</v>
      </c>
      <c r="E38" s="74" t="s">
        <v>21</v>
      </c>
      <c r="F38" s="127" t="s">
        <v>110</v>
      </c>
      <c r="G38" s="76">
        <v>1122334</v>
      </c>
      <c r="H38" s="74" t="s">
        <v>57</v>
      </c>
      <c r="I38" s="77">
        <v>1</v>
      </c>
      <c r="J38" s="76">
        <v>1122334.09</v>
      </c>
      <c r="K38" s="76">
        <v>0</v>
      </c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</row>
    <row r="39" spans="1:114" ht="38.25" customHeight="1">
      <c r="A39" s="74">
        <v>37</v>
      </c>
      <c r="B39" s="74">
        <v>9319</v>
      </c>
      <c r="C39" s="74">
        <v>6102</v>
      </c>
      <c r="D39" s="75" t="s">
        <v>112</v>
      </c>
      <c r="E39" s="74" t="s">
        <v>21</v>
      </c>
      <c r="F39" s="74" t="s">
        <v>13</v>
      </c>
      <c r="G39" s="76">
        <v>300000</v>
      </c>
      <c r="H39" s="74" t="s">
        <v>14</v>
      </c>
      <c r="I39" s="77">
        <v>0</v>
      </c>
      <c r="J39" s="76">
        <v>0</v>
      </c>
      <c r="K39" s="76">
        <v>300000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</row>
    <row r="40" spans="1:114" s="33" customFormat="1" ht="62.25" customHeight="1">
      <c r="A40" s="74">
        <v>38</v>
      </c>
      <c r="B40" s="74">
        <v>9320</v>
      </c>
      <c r="C40" s="74">
        <v>6102</v>
      </c>
      <c r="D40" s="75" t="s">
        <v>85</v>
      </c>
      <c r="E40" s="74" t="s">
        <v>21</v>
      </c>
      <c r="F40" s="74" t="s">
        <v>13</v>
      </c>
      <c r="G40" s="76">
        <v>2500000</v>
      </c>
      <c r="H40" s="74" t="s">
        <v>57</v>
      </c>
      <c r="I40" s="77">
        <v>1</v>
      </c>
      <c r="J40" s="76">
        <v>2500000</v>
      </c>
      <c r="K40" s="76">
        <v>0</v>
      </c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</row>
    <row r="41" spans="1:114" ht="48.75" customHeight="1">
      <c r="A41" s="74">
        <v>39</v>
      </c>
      <c r="B41" s="74">
        <v>9601</v>
      </c>
      <c r="C41" s="74">
        <v>6102</v>
      </c>
      <c r="D41" s="85" t="s">
        <v>65</v>
      </c>
      <c r="E41" s="74" t="s">
        <v>21</v>
      </c>
      <c r="F41" s="74" t="s">
        <v>13</v>
      </c>
      <c r="G41" s="76">
        <v>60000</v>
      </c>
      <c r="H41" s="86" t="s">
        <v>59</v>
      </c>
      <c r="I41" s="77">
        <v>0</v>
      </c>
      <c r="J41" s="76">
        <v>60000</v>
      </c>
      <c r="K41" s="76">
        <v>0</v>
      </c>
      <c r="L41" s="15"/>
      <c r="M41" s="25"/>
      <c r="N41" s="25"/>
      <c r="O41" s="31"/>
      <c r="P41" s="25"/>
      <c r="Q41" s="25"/>
      <c r="R41" s="30"/>
      <c r="S41" s="32"/>
      <c r="T41" s="29"/>
      <c r="U41" s="30"/>
      <c r="V41" s="30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</row>
    <row r="42" spans="1:114" s="33" customFormat="1" ht="34.5" customHeight="1">
      <c r="A42" s="130"/>
      <c r="B42" s="130"/>
      <c r="C42" s="130"/>
      <c r="D42" s="131"/>
      <c r="E42" s="130"/>
      <c r="F42" s="130"/>
      <c r="G42" s="76">
        <f>SUM(G3:G41)</f>
        <v>6453604</v>
      </c>
      <c r="H42" s="132"/>
      <c r="I42" s="133"/>
      <c r="J42" s="76">
        <f>SUM(J3:J41)</f>
        <v>4401334.09</v>
      </c>
      <c r="K42" s="76">
        <f>SUM(K3:K41)</f>
        <v>2036581.1</v>
      </c>
      <c r="L42" s="15"/>
      <c r="M42" s="45">
        <f>J42+K42</f>
        <v>6437915.1899999995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</row>
    <row r="43" spans="1:14" ht="28.5" customHeight="1">
      <c r="A43" s="1"/>
      <c r="B43" s="1"/>
      <c r="C43" s="1"/>
      <c r="D43" s="1"/>
      <c r="E43" s="1"/>
      <c r="F43" s="1"/>
      <c r="G43" s="59">
        <f>SUM(G3:G41)</f>
        <v>6453604</v>
      </c>
      <c r="H43" s="1"/>
      <c r="I43" s="1"/>
      <c r="J43" s="59"/>
      <c r="K43" s="59"/>
      <c r="N43" s="108">
        <f>J43+K43</f>
        <v>0</v>
      </c>
    </row>
    <row r="44" spans="1:11" ht="18.75" customHeight="1">
      <c r="A44" s="38"/>
      <c r="B44" s="38"/>
      <c r="C44" s="38"/>
      <c r="D44" s="44" t="s">
        <v>69</v>
      </c>
      <c r="E44" s="1"/>
      <c r="F44" s="1"/>
      <c r="G44" s="1"/>
      <c r="H44" s="1"/>
      <c r="I44" s="38"/>
      <c r="J44" s="38"/>
      <c r="K44" s="9"/>
    </row>
    <row r="45" spans="1:11" ht="12.75">
      <c r="A45" s="38"/>
      <c r="B45" s="38"/>
      <c r="C45" s="38"/>
      <c r="D45" s="39" t="s">
        <v>70</v>
      </c>
      <c r="E45" s="38"/>
      <c r="F45" s="38"/>
      <c r="G45" s="134">
        <f>+G47+G46</f>
        <v>12907208</v>
      </c>
      <c r="H45" s="41">
        <f>+G45/G45</f>
        <v>1</v>
      </c>
      <c r="I45" s="38"/>
      <c r="J45" s="38"/>
      <c r="K45" s="9"/>
    </row>
    <row r="46" spans="1:11" ht="12.75">
      <c r="A46" s="38"/>
      <c r="B46" s="38"/>
      <c r="C46" s="38"/>
      <c r="D46" s="38" t="s">
        <v>71</v>
      </c>
      <c r="E46" s="38"/>
      <c r="F46" s="38"/>
      <c r="G46" s="40">
        <f>SUM(G3:G15)</f>
        <v>437350</v>
      </c>
      <c r="H46" s="41">
        <f>+G46/G45</f>
        <v>0.033884167668174245</v>
      </c>
      <c r="I46" s="38"/>
      <c r="J46" s="38"/>
      <c r="K46" s="9"/>
    </row>
    <row r="47" spans="1:11" ht="12.75">
      <c r="A47" s="42"/>
      <c r="B47" s="42"/>
      <c r="C47" s="42"/>
      <c r="D47" s="73" t="s">
        <v>81</v>
      </c>
      <c r="E47" s="42"/>
      <c r="F47" s="42"/>
      <c r="G47" s="135">
        <f>SUM(G16:G42)</f>
        <v>12469858</v>
      </c>
      <c r="H47" s="47">
        <f>+G47/G45</f>
        <v>0.9661158323318257</v>
      </c>
      <c r="I47" s="42"/>
      <c r="J47" s="42"/>
      <c r="K47" s="108"/>
    </row>
    <row r="48" spans="1:10" ht="12.75">
      <c r="A48" s="42"/>
      <c r="B48" s="42"/>
      <c r="C48" s="42"/>
      <c r="D48" s="42"/>
      <c r="E48" s="42"/>
      <c r="F48" s="42"/>
      <c r="G48" s="42"/>
      <c r="H48" s="42"/>
      <c r="I48" s="42"/>
      <c r="J48" s="42"/>
    </row>
    <row r="49" spans="1:10" ht="12.75">
      <c r="A49" s="42"/>
      <c r="B49" s="42"/>
      <c r="C49" s="42"/>
      <c r="D49" s="39" t="s">
        <v>70</v>
      </c>
      <c r="E49" s="42"/>
      <c r="F49" s="42"/>
      <c r="G49" s="49">
        <f>+G43</f>
        <v>6453604</v>
      </c>
      <c r="H49" s="41">
        <v>1</v>
      </c>
      <c r="I49" s="42"/>
      <c r="J49" s="42"/>
    </row>
    <row r="50" spans="1:10" ht="12.75">
      <c r="A50" s="10"/>
      <c r="B50" s="10"/>
      <c r="C50" s="10"/>
      <c r="D50" s="46" t="s">
        <v>72</v>
      </c>
      <c r="E50" s="10"/>
      <c r="F50" s="10"/>
      <c r="G50" s="48">
        <f>+J43</f>
        <v>0</v>
      </c>
      <c r="H50" s="41">
        <f>+G50/G49</f>
        <v>0</v>
      </c>
      <c r="I50" s="10"/>
      <c r="J50" s="10"/>
    </row>
    <row r="51" spans="1:10" ht="12.75">
      <c r="A51" s="10"/>
      <c r="B51" s="10"/>
      <c r="C51" s="10"/>
      <c r="D51" s="46" t="s">
        <v>73</v>
      </c>
      <c r="E51" s="10"/>
      <c r="F51" s="10"/>
      <c r="G51" s="48">
        <f>+K43</f>
        <v>0</v>
      </c>
      <c r="H51" s="41">
        <f>+G51/G49</f>
        <v>0</v>
      </c>
      <c r="I51" s="10"/>
      <c r="J51" s="10"/>
    </row>
    <row r="52" spans="1:10" ht="12.75">
      <c r="A52" s="10"/>
      <c r="B52" s="10"/>
      <c r="C52" s="10"/>
      <c r="D52" s="50" t="s">
        <v>74</v>
      </c>
      <c r="E52" s="51"/>
      <c r="F52" s="51"/>
      <c r="G52" s="52" t="e">
        <f>SUM(G53:G56)</f>
        <v>#REF!</v>
      </c>
      <c r="H52" s="41"/>
      <c r="I52" s="10"/>
      <c r="J52" s="10"/>
    </row>
    <row r="53" spans="4:8" ht="12.75">
      <c r="D53" s="53" t="s">
        <v>30</v>
      </c>
      <c r="E53" s="54"/>
      <c r="F53" s="54"/>
      <c r="G53" s="55" t="e">
        <f>+#REF!+#REF!+J21+J25</f>
        <v>#REF!</v>
      </c>
      <c r="H53" s="41" t="e">
        <f>+G53/G52</f>
        <v>#REF!</v>
      </c>
    </row>
    <row r="54" spans="4:11" ht="12.75">
      <c r="D54" s="53" t="s">
        <v>75</v>
      </c>
      <c r="E54" s="54"/>
      <c r="F54" s="54"/>
      <c r="G54" s="55">
        <f>+J3+J5+J14+J31</f>
        <v>382000</v>
      </c>
      <c r="H54" s="41" t="e">
        <f>+G54/G52</f>
        <v>#REF!</v>
      </c>
      <c r="K54" s="59">
        <v>7105295</v>
      </c>
    </row>
    <row r="55" spans="4:11" ht="12.75">
      <c r="D55" s="53" t="s">
        <v>76</v>
      </c>
      <c r="E55" s="54"/>
      <c r="F55" s="54"/>
      <c r="G55" s="55">
        <f>+J41+J42</f>
        <v>4461334.09</v>
      </c>
      <c r="H55" s="41" t="e">
        <f>+G55/G52</f>
        <v>#REF!</v>
      </c>
      <c r="K55" s="59">
        <f>K54-G43</f>
        <v>651691</v>
      </c>
    </row>
    <row r="56" spans="4:11" ht="12.75">
      <c r="D56" s="53" t="s">
        <v>79</v>
      </c>
      <c r="E56" s="54"/>
      <c r="F56" s="54"/>
      <c r="G56" s="55" t="e">
        <f>+J38+#REF!+J40</f>
        <v>#REF!</v>
      </c>
      <c r="H56" s="41" t="e">
        <f>+G56/G52</f>
        <v>#REF!</v>
      </c>
      <c r="K56" s="59"/>
    </row>
    <row r="57" spans="4:8" ht="12.75">
      <c r="D57" s="54"/>
      <c r="E57" s="54"/>
      <c r="F57" s="54"/>
      <c r="G57" s="54"/>
      <c r="H57" s="41"/>
    </row>
  </sheetData>
  <sheetProtection/>
  <mergeCells count="1">
    <mergeCell ref="B1:K1"/>
  </mergeCells>
  <printOptions/>
  <pageMargins left="0.35433070866141736" right="0.31496062992125984" top="0.7874015748031497" bottom="0.7874015748031497" header="0.6692913385826772" footer="0.6692913385826772"/>
  <pageSetup horizontalDpi="600" verticalDpi="600" orientation="landscape" r:id="rId2"/>
  <headerFooter scaleWithDoc="0" alignWithMargins="0">
    <oddFooter>&amp;R&amp;7Σελίδα &amp;P από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J67"/>
  <sheetViews>
    <sheetView tabSelected="1" workbookViewId="0" topLeftCell="A47">
      <selection activeCell="D48" sqref="D48"/>
    </sheetView>
  </sheetViews>
  <sheetFormatPr defaultColWidth="9.140625" defaultRowHeight="12.75"/>
  <cols>
    <col min="1" max="1" width="4.7109375" style="0" customWidth="1"/>
    <col min="2" max="2" width="7.421875" style="0" customWidth="1"/>
    <col min="3" max="3" width="8.57421875" style="0" customWidth="1"/>
    <col min="4" max="4" width="32.421875" style="0" customWidth="1"/>
    <col min="5" max="5" width="10.421875" style="0" customWidth="1"/>
    <col min="6" max="6" width="6.57421875" style="0" customWidth="1"/>
    <col min="7" max="7" width="13.140625" style="160" customWidth="1"/>
    <col min="8" max="8" width="16.00390625" style="0" customWidth="1"/>
    <col min="9" max="9" width="10.8515625" style="0" customWidth="1"/>
    <col min="10" max="10" width="12.00390625" style="0" customWidth="1"/>
    <col min="11" max="11" width="12.7109375" style="160" customWidth="1"/>
    <col min="12" max="12" width="14.140625" style="0" customWidth="1"/>
    <col min="13" max="13" width="9.28125" style="0" customWidth="1"/>
    <col min="14" max="14" width="11.57421875" style="0" customWidth="1"/>
    <col min="15" max="15" width="11.421875" style="0" customWidth="1"/>
    <col min="16" max="16" width="11.7109375" style="0" bestFit="1" customWidth="1"/>
  </cols>
  <sheetData>
    <row r="1" spans="1:114" ht="39" customHeight="1">
      <c r="A1" s="1"/>
      <c r="B1" s="189" t="s">
        <v>137</v>
      </c>
      <c r="C1" s="188"/>
      <c r="D1" s="188"/>
      <c r="E1" s="188"/>
      <c r="F1" s="188"/>
      <c r="G1" s="188"/>
      <c r="H1" s="188"/>
      <c r="I1" s="188"/>
      <c r="J1" s="188"/>
      <c r="K1" s="188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</row>
    <row r="2" spans="1:114" ht="33.75">
      <c r="A2" s="2" t="s">
        <v>108</v>
      </c>
      <c r="B2" s="43" t="s">
        <v>0</v>
      </c>
      <c r="C2" s="43" t="s">
        <v>106</v>
      </c>
      <c r="D2" s="2" t="s">
        <v>2</v>
      </c>
      <c r="E2" s="2" t="s">
        <v>3</v>
      </c>
      <c r="F2" s="2" t="s">
        <v>4</v>
      </c>
      <c r="G2" s="149" t="s">
        <v>107</v>
      </c>
      <c r="H2" s="2" t="s">
        <v>5</v>
      </c>
      <c r="I2" s="2" t="s">
        <v>109</v>
      </c>
      <c r="J2" s="2" t="s">
        <v>7</v>
      </c>
      <c r="K2" s="149" t="s">
        <v>8</v>
      </c>
      <c r="L2" s="177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</row>
    <row r="3" spans="1:114" ht="53.25" customHeight="1">
      <c r="A3" s="136">
        <v>1</v>
      </c>
      <c r="B3" s="136">
        <v>4102</v>
      </c>
      <c r="C3" s="136">
        <v>6103</v>
      </c>
      <c r="D3" s="138" t="s">
        <v>9</v>
      </c>
      <c r="E3" s="136" t="s">
        <v>10</v>
      </c>
      <c r="F3" s="182" t="s">
        <v>110</v>
      </c>
      <c r="G3" s="152">
        <v>35000</v>
      </c>
      <c r="H3" s="141" t="s">
        <v>104</v>
      </c>
      <c r="I3" s="145">
        <v>1</v>
      </c>
      <c r="J3" s="144">
        <v>35000</v>
      </c>
      <c r="K3" s="152">
        <v>0</v>
      </c>
      <c r="L3" s="15"/>
      <c r="M3" s="15"/>
      <c r="N3" s="15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</row>
    <row r="4" spans="1:114" ht="42.75" customHeight="1">
      <c r="A4" s="136">
        <v>2</v>
      </c>
      <c r="B4" s="136">
        <v>4108</v>
      </c>
      <c r="C4" s="136">
        <v>6103</v>
      </c>
      <c r="D4" s="143" t="s">
        <v>15</v>
      </c>
      <c r="E4" s="136" t="s">
        <v>10</v>
      </c>
      <c r="F4" s="183" t="s">
        <v>13</v>
      </c>
      <c r="G4" s="152">
        <v>5000</v>
      </c>
      <c r="H4" s="136" t="s">
        <v>14</v>
      </c>
      <c r="I4" s="145">
        <v>0</v>
      </c>
      <c r="J4" s="144">
        <v>0</v>
      </c>
      <c r="K4" s="152">
        <v>5000</v>
      </c>
      <c r="L4" s="15"/>
      <c r="M4" s="15"/>
      <c r="N4" s="15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</row>
    <row r="5" spans="1:114" s="33" customFormat="1" ht="37.5" customHeight="1">
      <c r="A5" s="136">
        <v>3</v>
      </c>
      <c r="B5" s="136">
        <v>4121</v>
      </c>
      <c r="C5" s="136">
        <v>6103</v>
      </c>
      <c r="D5" s="143" t="s">
        <v>16</v>
      </c>
      <c r="E5" s="136" t="s">
        <v>10</v>
      </c>
      <c r="F5" s="183" t="s">
        <v>13</v>
      </c>
      <c r="G5" s="152">
        <v>290000</v>
      </c>
      <c r="H5" s="141" t="s">
        <v>104</v>
      </c>
      <c r="I5" s="145">
        <v>1</v>
      </c>
      <c r="J5" s="144">
        <v>290000</v>
      </c>
      <c r="K5" s="152">
        <v>0</v>
      </c>
      <c r="L5" s="15"/>
      <c r="M5" s="15"/>
      <c r="N5" s="15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</row>
    <row r="6" spans="1:114" s="33" customFormat="1" ht="55.5" customHeight="1">
      <c r="A6" s="136">
        <v>4</v>
      </c>
      <c r="B6" s="136">
        <v>4123</v>
      </c>
      <c r="C6" s="136">
        <v>6103</v>
      </c>
      <c r="D6" s="165" t="s">
        <v>83</v>
      </c>
      <c r="E6" s="166" t="s">
        <v>10</v>
      </c>
      <c r="F6" s="182" t="s">
        <v>110</v>
      </c>
      <c r="G6" s="152">
        <v>6000</v>
      </c>
      <c r="H6" s="136" t="s">
        <v>14</v>
      </c>
      <c r="I6" s="145">
        <v>0</v>
      </c>
      <c r="J6" s="144">
        <v>0</v>
      </c>
      <c r="K6" s="152">
        <v>6000</v>
      </c>
      <c r="L6" s="15"/>
      <c r="M6" s="15"/>
      <c r="N6" s="15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</row>
    <row r="7" spans="1:114" s="33" customFormat="1" ht="39" customHeight="1">
      <c r="A7" s="136">
        <v>5</v>
      </c>
      <c r="B7" s="136">
        <v>4124</v>
      </c>
      <c r="C7" s="136">
        <v>6103</v>
      </c>
      <c r="D7" s="165" t="s">
        <v>118</v>
      </c>
      <c r="E7" s="166" t="s">
        <v>10</v>
      </c>
      <c r="F7" s="184" t="s">
        <v>13</v>
      </c>
      <c r="G7" s="152">
        <v>10000</v>
      </c>
      <c r="H7" s="136" t="s">
        <v>14</v>
      </c>
      <c r="I7" s="145">
        <v>0</v>
      </c>
      <c r="J7" s="144">
        <v>0</v>
      </c>
      <c r="K7" s="152">
        <v>10000</v>
      </c>
      <c r="L7" s="15"/>
      <c r="M7" s="15"/>
      <c r="N7" s="15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</row>
    <row r="8" spans="1:114" s="33" customFormat="1" ht="32.25" customHeight="1">
      <c r="A8" s="136">
        <v>6</v>
      </c>
      <c r="B8" s="136">
        <v>4125</v>
      </c>
      <c r="C8" s="136">
        <v>6103</v>
      </c>
      <c r="D8" s="165" t="s">
        <v>41</v>
      </c>
      <c r="E8" s="167" t="s">
        <v>10</v>
      </c>
      <c r="F8" s="185" t="s">
        <v>13</v>
      </c>
      <c r="G8" s="168">
        <v>15000</v>
      </c>
      <c r="H8" s="136" t="s">
        <v>14</v>
      </c>
      <c r="I8" s="145">
        <v>0</v>
      </c>
      <c r="J8" s="144">
        <v>0</v>
      </c>
      <c r="K8" s="152">
        <v>15000</v>
      </c>
      <c r="L8" s="15"/>
      <c r="M8" s="15"/>
      <c r="N8" s="15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</row>
    <row r="9" spans="1:114" s="33" customFormat="1" ht="45" customHeight="1">
      <c r="A9" s="136">
        <v>7</v>
      </c>
      <c r="B9" s="136">
        <v>4204</v>
      </c>
      <c r="C9" s="136">
        <v>6103</v>
      </c>
      <c r="D9" s="165" t="s">
        <v>91</v>
      </c>
      <c r="E9" s="166" t="s">
        <v>10</v>
      </c>
      <c r="F9" s="182" t="s">
        <v>110</v>
      </c>
      <c r="G9" s="152">
        <v>9500</v>
      </c>
      <c r="H9" s="136" t="s">
        <v>14</v>
      </c>
      <c r="I9" s="145">
        <v>0</v>
      </c>
      <c r="J9" s="144">
        <v>0</v>
      </c>
      <c r="K9" s="152">
        <v>9500</v>
      </c>
      <c r="L9" s="15"/>
      <c r="M9" s="15"/>
      <c r="N9" s="15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</row>
    <row r="10" spans="1:114" ht="42.75" customHeight="1">
      <c r="A10" s="136">
        <v>8</v>
      </c>
      <c r="B10" s="136">
        <v>4403</v>
      </c>
      <c r="C10" s="136">
        <v>6103</v>
      </c>
      <c r="D10" s="165" t="s">
        <v>126</v>
      </c>
      <c r="E10" s="136" t="s">
        <v>10</v>
      </c>
      <c r="F10" s="182" t="s">
        <v>110</v>
      </c>
      <c r="G10" s="152">
        <v>5000</v>
      </c>
      <c r="H10" s="136" t="s">
        <v>14</v>
      </c>
      <c r="I10" s="145">
        <v>0</v>
      </c>
      <c r="J10" s="144">
        <v>0</v>
      </c>
      <c r="K10" s="152">
        <v>5000</v>
      </c>
      <c r="L10" s="15"/>
      <c r="M10" s="15"/>
      <c r="N10" s="15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</row>
    <row r="11" spans="1:114" s="33" customFormat="1" ht="37.5" customHeight="1">
      <c r="A11" s="136">
        <v>9</v>
      </c>
      <c r="B11" s="136">
        <v>4405</v>
      </c>
      <c r="C11" s="136">
        <v>6103</v>
      </c>
      <c r="D11" s="165" t="s">
        <v>127</v>
      </c>
      <c r="E11" s="136" t="s">
        <v>10</v>
      </c>
      <c r="F11" s="182" t="s">
        <v>110</v>
      </c>
      <c r="G11" s="152">
        <v>3600</v>
      </c>
      <c r="H11" s="136" t="s">
        <v>14</v>
      </c>
      <c r="I11" s="145">
        <v>0</v>
      </c>
      <c r="J11" s="144">
        <v>0</v>
      </c>
      <c r="K11" s="152">
        <v>3600</v>
      </c>
      <c r="L11" s="15"/>
      <c r="M11" s="23"/>
      <c r="N11" s="15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</row>
    <row r="12" spans="1:114" s="33" customFormat="1" ht="37.5" customHeight="1">
      <c r="A12" s="136">
        <v>10</v>
      </c>
      <c r="B12" s="136">
        <v>4312</v>
      </c>
      <c r="C12" s="136">
        <v>6103</v>
      </c>
      <c r="D12" s="165" t="s">
        <v>128</v>
      </c>
      <c r="E12" s="136" t="s">
        <v>10</v>
      </c>
      <c r="F12" s="182" t="s">
        <v>110</v>
      </c>
      <c r="G12" s="152">
        <v>5000</v>
      </c>
      <c r="H12" s="136" t="s">
        <v>14</v>
      </c>
      <c r="I12" s="145">
        <v>0</v>
      </c>
      <c r="J12" s="144">
        <v>0</v>
      </c>
      <c r="K12" s="152">
        <v>5000</v>
      </c>
      <c r="L12" s="15"/>
      <c r="M12" s="23"/>
      <c r="N12" s="15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</row>
    <row r="13" spans="1:114" s="33" customFormat="1" ht="41.25" customHeight="1">
      <c r="A13" s="136">
        <v>11</v>
      </c>
      <c r="B13" s="136">
        <v>4601</v>
      </c>
      <c r="C13" s="136">
        <v>6103</v>
      </c>
      <c r="D13" s="143" t="s">
        <v>17</v>
      </c>
      <c r="E13" s="136" t="s">
        <v>10</v>
      </c>
      <c r="F13" s="183" t="s">
        <v>13</v>
      </c>
      <c r="G13" s="152">
        <v>6000</v>
      </c>
      <c r="H13" s="136" t="s">
        <v>14</v>
      </c>
      <c r="I13" s="145">
        <v>0</v>
      </c>
      <c r="J13" s="144">
        <v>0</v>
      </c>
      <c r="K13" s="152">
        <v>6000</v>
      </c>
      <c r="L13" s="15"/>
      <c r="M13" s="23"/>
      <c r="N13" s="15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</row>
    <row r="14" spans="1:114" ht="43.5" customHeight="1">
      <c r="A14" s="136">
        <v>12</v>
      </c>
      <c r="B14" s="136">
        <v>4700</v>
      </c>
      <c r="C14" s="136">
        <v>6103</v>
      </c>
      <c r="D14" s="165" t="s">
        <v>37</v>
      </c>
      <c r="E14" s="136" t="s">
        <v>10</v>
      </c>
      <c r="F14" s="182" t="s">
        <v>110</v>
      </c>
      <c r="G14" s="152">
        <v>14850</v>
      </c>
      <c r="H14" s="169" t="s">
        <v>64</v>
      </c>
      <c r="I14" s="145">
        <v>0.25</v>
      </c>
      <c r="J14" s="152">
        <v>3712</v>
      </c>
      <c r="K14" s="152">
        <v>11138</v>
      </c>
      <c r="L14" s="15"/>
      <c r="M14" s="25"/>
      <c r="N14" s="25"/>
      <c r="O14" s="26"/>
      <c r="P14" s="27"/>
      <c r="Q14" s="25"/>
      <c r="R14" s="28"/>
      <c r="S14" s="25"/>
      <c r="T14" s="29"/>
      <c r="U14" s="30"/>
      <c r="V14" s="30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</row>
    <row r="15" spans="1:114" ht="29.25" customHeight="1">
      <c r="A15" s="136">
        <v>13</v>
      </c>
      <c r="B15" s="136">
        <v>4701</v>
      </c>
      <c r="C15" s="136">
        <v>6103</v>
      </c>
      <c r="D15" s="165" t="s">
        <v>60</v>
      </c>
      <c r="E15" s="167" t="s">
        <v>10</v>
      </c>
      <c r="F15" s="183" t="s">
        <v>13</v>
      </c>
      <c r="G15" s="168">
        <v>2000</v>
      </c>
      <c r="H15" s="136" t="s">
        <v>14</v>
      </c>
      <c r="I15" s="145">
        <v>0</v>
      </c>
      <c r="J15" s="144">
        <v>0</v>
      </c>
      <c r="K15" s="152">
        <v>2000</v>
      </c>
      <c r="L15" s="15"/>
      <c r="M15" s="23"/>
      <c r="N15" s="15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</row>
    <row r="16" spans="1:114" ht="42.75" customHeight="1">
      <c r="A16" s="136">
        <v>14</v>
      </c>
      <c r="B16" s="136">
        <v>4127</v>
      </c>
      <c r="C16" s="136">
        <v>6103</v>
      </c>
      <c r="D16" s="165" t="s">
        <v>120</v>
      </c>
      <c r="E16" s="167" t="s">
        <v>10</v>
      </c>
      <c r="F16" s="182" t="s">
        <v>110</v>
      </c>
      <c r="G16" s="168">
        <v>11000</v>
      </c>
      <c r="H16" s="136" t="s">
        <v>14</v>
      </c>
      <c r="I16" s="145">
        <v>0</v>
      </c>
      <c r="J16" s="144">
        <v>0</v>
      </c>
      <c r="K16" s="152">
        <v>11000</v>
      </c>
      <c r="L16" s="164"/>
      <c r="M16" s="23"/>
      <c r="N16" s="15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</row>
    <row r="17" spans="1:114" ht="30" customHeight="1">
      <c r="A17" s="136">
        <v>15</v>
      </c>
      <c r="B17" s="136">
        <v>8146</v>
      </c>
      <c r="C17" s="136">
        <v>6102</v>
      </c>
      <c r="D17" s="143" t="s">
        <v>43</v>
      </c>
      <c r="E17" s="136" t="s">
        <v>19</v>
      </c>
      <c r="F17" s="182" t="s">
        <v>110</v>
      </c>
      <c r="G17" s="152">
        <v>22430</v>
      </c>
      <c r="H17" s="136" t="s">
        <v>14</v>
      </c>
      <c r="I17" s="145">
        <v>0</v>
      </c>
      <c r="J17" s="144">
        <v>0</v>
      </c>
      <c r="K17" s="152">
        <v>22430</v>
      </c>
      <c r="L17" s="15"/>
      <c r="M17" s="23"/>
      <c r="N17" s="15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</row>
    <row r="18" spans="1:114" s="107" customFormat="1" ht="30.75" customHeight="1">
      <c r="A18" s="136">
        <v>16</v>
      </c>
      <c r="B18" s="170">
        <v>8148</v>
      </c>
      <c r="C18" s="170">
        <v>6102</v>
      </c>
      <c r="D18" s="171" t="s">
        <v>129</v>
      </c>
      <c r="E18" s="170" t="s">
        <v>19</v>
      </c>
      <c r="F18" s="182" t="s">
        <v>110</v>
      </c>
      <c r="G18" s="172">
        <v>38400</v>
      </c>
      <c r="H18" s="170" t="s">
        <v>14</v>
      </c>
      <c r="I18" s="173">
        <v>0</v>
      </c>
      <c r="J18" s="174">
        <v>0</v>
      </c>
      <c r="K18" s="172">
        <v>38400</v>
      </c>
      <c r="L18" s="105"/>
      <c r="M18" s="106"/>
      <c r="N18" s="105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</row>
    <row r="19" spans="1:114" s="33" customFormat="1" ht="30" customHeight="1">
      <c r="A19" s="136">
        <v>17</v>
      </c>
      <c r="B19" s="136">
        <v>8167</v>
      </c>
      <c r="C19" s="136">
        <v>6102</v>
      </c>
      <c r="D19" s="143" t="s">
        <v>22</v>
      </c>
      <c r="E19" s="136" t="s">
        <v>19</v>
      </c>
      <c r="F19" s="183" t="s">
        <v>13</v>
      </c>
      <c r="G19" s="152">
        <v>60000</v>
      </c>
      <c r="H19" s="136" t="s">
        <v>14</v>
      </c>
      <c r="I19" s="145">
        <v>0</v>
      </c>
      <c r="J19" s="144">
        <v>0</v>
      </c>
      <c r="K19" s="152">
        <v>60000</v>
      </c>
      <c r="L19" s="15"/>
      <c r="M19" s="23"/>
      <c r="N19" s="15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</row>
    <row r="20" spans="1:114" ht="30" customHeight="1">
      <c r="A20" s="136">
        <v>18</v>
      </c>
      <c r="B20" s="136">
        <v>8173</v>
      </c>
      <c r="C20" s="136">
        <v>6102</v>
      </c>
      <c r="D20" s="16" t="s">
        <v>121</v>
      </c>
      <c r="E20" s="136" t="s">
        <v>19</v>
      </c>
      <c r="F20" s="182" t="s">
        <v>110</v>
      </c>
      <c r="G20" s="152">
        <v>146844.65</v>
      </c>
      <c r="H20" s="136" t="s">
        <v>14</v>
      </c>
      <c r="I20" s="145">
        <v>0</v>
      </c>
      <c r="J20" s="144">
        <v>0</v>
      </c>
      <c r="K20" s="152">
        <v>146844.65</v>
      </c>
      <c r="L20" s="15"/>
      <c r="M20" s="15"/>
      <c r="N20" s="15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</row>
    <row r="21" spans="1:114" s="33" customFormat="1" ht="28.5" customHeight="1">
      <c r="A21" s="136">
        <v>19</v>
      </c>
      <c r="B21" s="136">
        <v>8179</v>
      </c>
      <c r="C21" s="136">
        <v>6198</v>
      </c>
      <c r="D21" s="143" t="s">
        <v>50</v>
      </c>
      <c r="E21" s="136" t="s">
        <v>19</v>
      </c>
      <c r="F21" s="182" t="s">
        <v>110</v>
      </c>
      <c r="G21" s="152">
        <v>19040</v>
      </c>
      <c r="H21" s="136" t="s">
        <v>14</v>
      </c>
      <c r="I21" s="145">
        <v>0</v>
      </c>
      <c r="J21" s="144">
        <v>0</v>
      </c>
      <c r="K21" s="152">
        <v>19040</v>
      </c>
      <c r="L21" s="15"/>
      <c r="M21" s="15"/>
      <c r="N21" s="15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</row>
    <row r="22" spans="1:114" ht="36" customHeight="1">
      <c r="A22" s="136">
        <v>20</v>
      </c>
      <c r="B22" s="136">
        <v>8180</v>
      </c>
      <c r="C22" s="136">
        <v>6102</v>
      </c>
      <c r="D22" s="143" t="s">
        <v>47</v>
      </c>
      <c r="E22" s="136" t="s">
        <v>19</v>
      </c>
      <c r="F22" s="182" t="s">
        <v>110</v>
      </c>
      <c r="G22" s="152">
        <v>30000</v>
      </c>
      <c r="H22" s="141" t="s">
        <v>105</v>
      </c>
      <c r="I22" s="145">
        <v>1</v>
      </c>
      <c r="J22" s="152">
        <v>30000</v>
      </c>
      <c r="K22" s="152">
        <v>0</v>
      </c>
      <c r="L22" s="15"/>
      <c r="M22" s="15"/>
      <c r="N22" s="15"/>
      <c r="O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</row>
    <row r="23" spans="1:11" s="15" customFormat="1" ht="34.5" customHeight="1">
      <c r="A23" s="136">
        <v>21</v>
      </c>
      <c r="B23" s="137">
        <v>8182</v>
      </c>
      <c r="C23" s="137">
        <v>6102</v>
      </c>
      <c r="D23" s="138" t="s">
        <v>111</v>
      </c>
      <c r="E23" s="139" t="s">
        <v>19</v>
      </c>
      <c r="F23" s="182" t="s">
        <v>110</v>
      </c>
      <c r="G23" s="151">
        <v>71597.91</v>
      </c>
      <c r="H23" s="141" t="s">
        <v>105</v>
      </c>
      <c r="I23" s="142">
        <v>1</v>
      </c>
      <c r="J23" s="151">
        <v>71597.91</v>
      </c>
      <c r="K23" s="151">
        <v>0</v>
      </c>
    </row>
    <row r="24" spans="1:12" s="15" customFormat="1" ht="43.5" customHeight="1">
      <c r="A24" s="136">
        <v>22</v>
      </c>
      <c r="B24" s="136">
        <v>8218</v>
      </c>
      <c r="C24" s="136">
        <v>6207</v>
      </c>
      <c r="D24" s="143" t="s">
        <v>115</v>
      </c>
      <c r="E24" s="136" t="s">
        <v>19</v>
      </c>
      <c r="F24" s="182" t="s">
        <v>110</v>
      </c>
      <c r="G24" s="152">
        <v>11640</v>
      </c>
      <c r="H24" s="136" t="s">
        <v>14</v>
      </c>
      <c r="I24" s="145">
        <v>0</v>
      </c>
      <c r="J24" s="144">
        <v>0</v>
      </c>
      <c r="K24" s="152">
        <v>11640</v>
      </c>
      <c r="L24" s="30"/>
    </row>
    <row r="25" spans="1:11" s="15" customFormat="1" ht="30" customHeight="1">
      <c r="A25" s="136">
        <v>23</v>
      </c>
      <c r="B25" s="136">
        <v>8244</v>
      </c>
      <c r="C25" s="136">
        <v>6102</v>
      </c>
      <c r="D25" s="143" t="s">
        <v>90</v>
      </c>
      <c r="E25" s="136" t="s">
        <v>21</v>
      </c>
      <c r="F25" s="182" t="s">
        <v>110</v>
      </c>
      <c r="G25" s="152">
        <v>34755.4</v>
      </c>
      <c r="H25" s="141" t="s">
        <v>105</v>
      </c>
      <c r="I25" s="145">
        <v>1</v>
      </c>
      <c r="J25" s="152">
        <v>34755.4</v>
      </c>
      <c r="K25" s="152">
        <v>0</v>
      </c>
    </row>
    <row r="26" spans="1:11" s="15" customFormat="1" ht="29.25" customHeight="1">
      <c r="A26" s="136">
        <v>24</v>
      </c>
      <c r="B26" s="136">
        <v>8300</v>
      </c>
      <c r="C26" s="136">
        <v>6102</v>
      </c>
      <c r="D26" s="138" t="s">
        <v>80</v>
      </c>
      <c r="E26" s="136" t="s">
        <v>21</v>
      </c>
      <c r="F26" s="182" t="s">
        <v>110</v>
      </c>
      <c r="G26" s="152">
        <v>8000</v>
      </c>
      <c r="H26" s="136" t="s">
        <v>14</v>
      </c>
      <c r="I26" s="145">
        <v>0</v>
      </c>
      <c r="J26" s="144">
        <v>0</v>
      </c>
      <c r="K26" s="152">
        <v>8000</v>
      </c>
    </row>
    <row r="27" spans="1:11" s="15" customFormat="1" ht="29.25" customHeight="1">
      <c r="A27" s="136">
        <v>25</v>
      </c>
      <c r="B27" s="136">
        <v>8301</v>
      </c>
      <c r="C27" s="136">
        <v>6208</v>
      </c>
      <c r="D27" s="138" t="s">
        <v>103</v>
      </c>
      <c r="E27" s="136" t="s">
        <v>130</v>
      </c>
      <c r="F27" s="182" t="s">
        <v>110</v>
      </c>
      <c r="G27" s="152">
        <v>15000</v>
      </c>
      <c r="H27" s="136" t="s">
        <v>14</v>
      </c>
      <c r="I27" s="145">
        <v>0</v>
      </c>
      <c r="J27" s="144">
        <v>0</v>
      </c>
      <c r="K27" s="152">
        <v>15000</v>
      </c>
    </row>
    <row r="28" spans="1:11" s="15" customFormat="1" ht="29.25" customHeight="1">
      <c r="A28" s="136">
        <v>26</v>
      </c>
      <c r="B28" s="136">
        <v>8303</v>
      </c>
      <c r="C28" s="136">
        <v>6208</v>
      </c>
      <c r="D28" s="138" t="s">
        <v>136</v>
      </c>
      <c r="E28" s="136" t="s">
        <v>130</v>
      </c>
      <c r="F28" s="183" t="s">
        <v>13</v>
      </c>
      <c r="G28" s="152">
        <v>70000</v>
      </c>
      <c r="H28" s="136" t="s">
        <v>14</v>
      </c>
      <c r="I28" s="145">
        <v>0</v>
      </c>
      <c r="J28" s="144">
        <v>0</v>
      </c>
      <c r="K28" s="152">
        <v>70000</v>
      </c>
    </row>
    <row r="29" spans="1:11" s="15" customFormat="1" ht="44.25" customHeight="1">
      <c r="A29" s="136">
        <v>27</v>
      </c>
      <c r="B29" s="136">
        <v>8511</v>
      </c>
      <c r="C29" s="136">
        <v>6207</v>
      </c>
      <c r="D29" s="143" t="s">
        <v>100</v>
      </c>
      <c r="E29" s="136" t="s">
        <v>19</v>
      </c>
      <c r="F29" s="182" t="s">
        <v>110</v>
      </c>
      <c r="G29" s="152">
        <v>17160</v>
      </c>
      <c r="H29" s="136" t="s">
        <v>14</v>
      </c>
      <c r="I29" s="145">
        <v>0</v>
      </c>
      <c r="J29" s="144">
        <v>0</v>
      </c>
      <c r="K29" s="152">
        <v>17160</v>
      </c>
    </row>
    <row r="30" spans="1:11" s="15" customFormat="1" ht="29.25" customHeight="1">
      <c r="A30" s="136">
        <v>28</v>
      </c>
      <c r="B30" s="136">
        <v>8601</v>
      </c>
      <c r="C30" s="136">
        <v>6198</v>
      </c>
      <c r="D30" s="143" t="s">
        <v>25</v>
      </c>
      <c r="E30" s="136" t="s">
        <v>19</v>
      </c>
      <c r="F30" s="183" t="s">
        <v>13</v>
      </c>
      <c r="G30" s="152">
        <v>50000</v>
      </c>
      <c r="H30" s="136" t="s">
        <v>14</v>
      </c>
      <c r="I30" s="145">
        <v>0</v>
      </c>
      <c r="J30" s="144">
        <v>0</v>
      </c>
      <c r="K30" s="152">
        <v>50000</v>
      </c>
    </row>
    <row r="31" spans="1:114" ht="30.75" customHeight="1">
      <c r="A31" s="136">
        <v>29</v>
      </c>
      <c r="B31" s="136">
        <v>8700</v>
      </c>
      <c r="C31" s="136">
        <v>6207</v>
      </c>
      <c r="D31" s="165" t="s">
        <v>131</v>
      </c>
      <c r="E31" s="167" t="s">
        <v>21</v>
      </c>
      <c r="F31" s="185" t="s">
        <v>13</v>
      </c>
      <c r="G31" s="152">
        <v>600000</v>
      </c>
      <c r="H31" s="169" t="s">
        <v>64</v>
      </c>
      <c r="I31" s="145">
        <v>0.25</v>
      </c>
      <c r="J31" s="152">
        <v>150000</v>
      </c>
      <c r="K31" s="152">
        <v>450000</v>
      </c>
      <c r="L31" s="15"/>
      <c r="M31" s="15"/>
      <c r="N31" s="15"/>
      <c r="O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</row>
    <row r="32" spans="1:114" ht="28.5" customHeight="1">
      <c r="A32" s="136">
        <v>30</v>
      </c>
      <c r="B32" s="136">
        <v>9178</v>
      </c>
      <c r="C32" s="136">
        <v>6102</v>
      </c>
      <c r="D32" s="143" t="s">
        <v>122</v>
      </c>
      <c r="E32" s="136" t="s">
        <v>21</v>
      </c>
      <c r="F32" s="183" t="s">
        <v>13</v>
      </c>
      <c r="G32" s="152">
        <v>200000</v>
      </c>
      <c r="H32" s="136" t="s">
        <v>14</v>
      </c>
      <c r="I32" s="145">
        <v>0</v>
      </c>
      <c r="J32" s="144">
        <v>0</v>
      </c>
      <c r="K32" s="152">
        <v>200000</v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</row>
    <row r="33" spans="1:11" s="15" customFormat="1" ht="40.5" customHeight="1">
      <c r="A33" s="136">
        <v>31</v>
      </c>
      <c r="B33" s="137">
        <v>9180</v>
      </c>
      <c r="C33" s="136">
        <v>6102</v>
      </c>
      <c r="D33" s="138" t="s">
        <v>61</v>
      </c>
      <c r="E33" s="136" t="s">
        <v>21</v>
      </c>
      <c r="F33" s="182" t="s">
        <v>110</v>
      </c>
      <c r="G33" s="151">
        <v>40849.54</v>
      </c>
      <c r="H33" s="147" t="s">
        <v>113</v>
      </c>
      <c r="I33" s="145">
        <v>1</v>
      </c>
      <c r="J33" s="151">
        <v>40849.54</v>
      </c>
      <c r="K33" s="151">
        <v>0</v>
      </c>
    </row>
    <row r="34" spans="1:114" s="33" customFormat="1" ht="37.5" customHeight="1">
      <c r="A34" s="136">
        <v>32</v>
      </c>
      <c r="B34" s="136">
        <v>9243</v>
      </c>
      <c r="C34" s="136">
        <v>6102</v>
      </c>
      <c r="D34" s="143" t="s">
        <v>36</v>
      </c>
      <c r="E34" s="136" t="s">
        <v>21</v>
      </c>
      <c r="F34" s="182" t="s">
        <v>110</v>
      </c>
      <c r="G34" s="152">
        <v>10000</v>
      </c>
      <c r="H34" s="136" t="s">
        <v>14</v>
      </c>
      <c r="I34" s="145">
        <v>0</v>
      </c>
      <c r="J34" s="144">
        <v>0</v>
      </c>
      <c r="K34" s="152">
        <v>10000</v>
      </c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</row>
    <row r="35" spans="1:114" s="33" customFormat="1" ht="42.75" customHeight="1">
      <c r="A35" s="136">
        <v>33</v>
      </c>
      <c r="B35" s="136">
        <v>9244</v>
      </c>
      <c r="C35" s="136">
        <v>6102</v>
      </c>
      <c r="D35" s="143" t="s">
        <v>123</v>
      </c>
      <c r="E35" s="136" t="s">
        <v>21</v>
      </c>
      <c r="F35" s="183" t="s">
        <v>13</v>
      </c>
      <c r="G35" s="152">
        <v>200000</v>
      </c>
      <c r="H35" s="136" t="s">
        <v>14</v>
      </c>
      <c r="I35" s="145">
        <v>0</v>
      </c>
      <c r="J35" s="144">
        <v>0</v>
      </c>
      <c r="K35" s="152">
        <v>200000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</row>
    <row r="36" spans="1:114" s="33" customFormat="1" ht="36.75" customHeight="1">
      <c r="A36" s="136">
        <v>34</v>
      </c>
      <c r="B36" s="136">
        <v>9321</v>
      </c>
      <c r="C36" s="136">
        <v>6102</v>
      </c>
      <c r="D36" s="143" t="s">
        <v>116</v>
      </c>
      <c r="E36" s="136" t="s">
        <v>21</v>
      </c>
      <c r="F36" s="183" t="s">
        <v>13</v>
      </c>
      <c r="G36" s="152">
        <v>150000</v>
      </c>
      <c r="H36" s="136" t="s">
        <v>14</v>
      </c>
      <c r="I36" s="145">
        <v>0</v>
      </c>
      <c r="J36" s="144">
        <v>0</v>
      </c>
      <c r="K36" s="152">
        <v>150000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</row>
    <row r="37" spans="1:114" s="33" customFormat="1" ht="36.75" customHeight="1">
      <c r="A37" s="136">
        <v>35</v>
      </c>
      <c r="B37" s="136">
        <v>9317</v>
      </c>
      <c r="C37" s="136">
        <v>6102</v>
      </c>
      <c r="D37" s="143" t="s">
        <v>28</v>
      </c>
      <c r="E37" s="136" t="s">
        <v>21</v>
      </c>
      <c r="F37" s="182" t="s">
        <v>110</v>
      </c>
      <c r="G37" s="152">
        <v>20000</v>
      </c>
      <c r="H37" s="136" t="s">
        <v>14</v>
      </c>
      <c r="I37" s="145">
        <v>0</v>
      </c>
      <c r="J37" s="144">
        <v>0</v>
      </c>
      <c r="K37" s="152">
        <v>20000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</row>
    <row r="38" spans="1:114" s="33" customFormat="1" ht="67.5" customHeight="1">
      <c r="A38" s="136">
        <v>36</v>
      </c>
      <c r="B38" s="136">
        <v>9318</v>
      </c>
      <c r="C38" s="136">
        <v>6102</v>
      </c>
      <c r="D38" s="138" t="s">
        <v>48</v>
      </c>
      <c r="E38" s="136" t="s">
        <v>21</v>
      </c>
      <c r="F38" s="182" t="s">
        <v>110</v>
      </c>
      <c r="G38" s="152">
        <v>850000</v>
      </c>
      <c r="H38" s="136" t="s">
        <v>57</v>
      </c>
      <c r="I38" s="145">
        <v>1</v>
      </c>
      <c r="J38" s="152">
        <v>850000</v>
      </c>
      <c r="K38" s="152">
        <v>0</v>
      </c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</row>
    <row r="39" spans="1:114" ht="38.25" customHeight="1">
      <c r="A39" s="136">
        <v>37</v>
      </c>
      <c r="B39" s="136">
        <v>9319</v>
      </c>
      <c r="C39" s="136">
        <v>6102</v>
      </c>
      <c r="D39" s="143" t="s">
        <v>112</v>
      </c>
      <c r="E39" s="136" t="s">
        <v>21</v>
      </c>
      <c r="F39" s="182" t="s">
        <v>110</v>
      </c>
      <c r="G39" s="152">
        <v>147728.78</v>
      </c>
      <c r="H39" s="136" t="s">
        <v>14</v>
      </c>
      <c r="I39" s="145">
        <v>0</v>
      </c>
      <c r="J39" s="144">
        <v>0</v>
      </c>
      <c r="K39" s="152">
        <v>147728.78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</row>
    <row r="40" spans="1:114" ht="38.25" customHeight="1">
      <c r="A40" s="136">
        <v>38</v>
      </c>
      <c r="B40" s="136">
        <v>8401</v>
      </c>
      <c r="C40" s="136">
        <v>6102</v>
      </c>
      <c r="D40" s="143" t="s">
        <v>117</v>
      </c>
      <c r="E40" s="136" t="s">
        <v>21</v>
      </c>
      <c r="F40" s="183" t="s">
        <v>13</v>
      </c>
      <c r="G40" s="152">
        <v>300000</v>
      </c>
      <c r="H40" s="136" t="s">
        <v>14</v>
      </c>
      <c r="I40" s="145">
        <v>0</v>
      </c>
      <c r="J40" s="144">
        <v>0</v>
      </c>
      <c r="K40" s="152">
        <v>300000</v>
      </c>
      <c r="L40" s="15"/>
      <c r="M40" s="15"/>
      <c r="N40" s="15"/>
      <c r="O40" s="163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</row>
    <row r="41" spans="1:114" ht="86.25" customHeight="1">
      <c r="A41" s="136">
        <v>39</v>
      </c>
      <c r="B41" s="136">
        <v>9181</v>
      </c>
      <c r="C41" s="136">
        <v>6102</v>
      </c>
      <c r="D41" s="143" t="s">
        <v>119</v>
      </c>
      <c r="E41" s="136" t="s">
        <v>21</v>
      </c>
      <c r="F41" s="183" t="s">
        <v>13</v>
      </c>
      <c r="G41" s="152">
        <v>410100</v>
      </c>
      <c r="H41" s="169" t="s">
        <v>64</v>
      </c>
      <c r="I41" s="145">
        <v>0.2172</v>
      </c>
      <c r="J41" s="144">
        <v>89100</v>
      </c>
      <c r="K41" s="152">
        <v>321000</v>
      </c>
      <c r="L41" s="15"/>
      <c r="M41" s="15"/>
      <c r="N41" s="187">
        <f>K41-J41</f>
        <v>231900</v>
      </c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</row>
    <row r="42" spans="1:114" ht="24.75" customHeight="1">
      <c r="A42" s="136">
        <v>40</v>
      </c>
      <c r="B42" s="136">
        <v>9508</v>
      </c>
      <c r="C42" s="136">
        <v>6102</v>
      </c>
      <c r="D42" s="143" t="s">
        <v>132</v>
      </c>
      <c r="E42" s="136" t="s">
        <v>21</v>
      </c>
      <c r="F42" s="183" t="s">
        <v>13</v>
      </c>
      <c r="G42" s="152">
        <v>600000</v>
      </c>
      <c r="H42" s="136" t="s">
        <v>14</v>
      </c>
      <c r="I42" s="145">
        <v>0</v>
      </c>
      <c r="J42" s="144">
        <v>0</v>
      </c>
      <c r="K42" s="152">
        <v>600000</v>
      </c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</row>
    <row r="43" spans="1:114" s="33" customFormat="1" ht="62.25" customHeight="1">
      <c r="A43" s="136">
        <v>41</v>
      </c>
      <c r="B43" s="136">
        <v>9320</v>
      </c>
      <c r="C43" s="136">
        <v>6102</v>
      </c>
      <c r="D43" s="143" t="s">
        <v>85</v>
      </c>
      <c r="E43" s="136" t="s">
        <v>21</v>
      </c>
      <c r="F43" s="182" t="s">
        <v>110</v>
      </c>
      <c r="G43" s="152">
        <v>1151645.53</v>
      </c>
      <c r="H43" s="136" t="s">
        <v>57</v>
      </c>
      <c r="I43" s="145">
        <v>1</v>
      </c>
      <c r="J43" s="152">
        <v>1151645.53</v>
      </c>
      <c r="K43" s="152">
        <v>0</v>
      </c>
      <c r="L43" s="15"/>
      <c r="M43" s="15"/>
      <c r="N43" s="15"/>
      <c r="O43" s="18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</row>
    <row r="44" spans="1:114" ht="48.75" customHeight="1">
      <c r="A44" s="136">
        <v>42</v>
      </c>
      <c r="B44" s="136">
        <v>9601</v>
      </c>
      <c r="C44" s="136">
        <v>6102</v>
      </c>
      <c r="D44" s="138" t="s">
        <v>65</v>
      </c>
      <c r="E44" s="136" t="s">
        <v>21</v>
      </c>
      <c r="F44" s="183" t="s">
        <v>13</v>
      </c>
      <c r="G44" s="152">
        <v>60000</v>
      </c>
      <c r="H44" s="147" t="s">
        <v>59</v>
      </c>
      <c r="I44" s="145">
        <v>0</v>
      </c>
      <c r="J44" s="152">
        <v>60000</v>
      </c>
      <c r="K44" s="152">
        <v>0</v>
      </c>
      <c r="L44" s="15"/>
      <c r="M44" s="25"/>
      <c r="N44" s="25"/>
      <c r="O44" s="31"/>
      <c r="P44" s="25"/>
      <c r="Q44" s="25"/>
      <c r="R44" s="30"/>
      <c r="S44" s="32"/>
      <c r="T44" s="29"/>
      <c r="U44" s="30"/>
      <c r="V44" s="30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</row>
    <row r="45" spans="1:114" ht="46.5" customHeight="1">
      <c r="A45" s="136">
        <v>43</v>
      </c>
      <c r="B45" s="136">
        <v>9182</v>
      </c>
      <c r="C45" s="136">
        <v>6102</v>
      </c>
      <c r="D45" s="138" t="s">
        <v>125</v>
      </c>
      <c r="E45" s="136" t="s">
        <v>21</v>
      </c>
      <c r="F45" s="183" t="s">
        <v>13</v>
      </c>
      <c r="G45" s="152">
        <v>159150.46</v>
      </c>
      <c r="H45" s="169" t="s">
        <v>113</v>
      </c>
      <c r="I45" s="145">
        <v>1</v>
      </c>
      <c r="J45" s="152">
        <v>159150.46</v>
      </c>
      <c r="K45" s="152">
        <v>0</v>
      </c>
      <c r="L45" s="15"/>
      <c r="M45" s="25"/>
      <c r="N45" s="25"/>
      <c r="O45" s="31"/>
      <c r="P45" s="25"/>
      <c r="Q45" s="25"/>
      <c r="R45" s="30"/>
      <c r="S45" s="32"/>
      <c r="T45" s="29"/>
      <c r="U45" s="30"/>
      <c r="V45" s="30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</row>
    <row r="46" spans="1:114" ht="36.75" customHeight="1">
      <c r="A46" s="136">
        <v>44</v>
      </c>
      <c r="B46" s="136" t="s">
        <v>134</v>
      </c>
      <c r="C46" s="136">
        <v>6207</v>
      </c>
      <c r="D46" s="138" t="s">
        <v>124</v>
      </c>
      <c r="E46" s="136" t="s">
        <v>21</v>
      </c>
      <c r="F46" s="182" t="s">
        <v>110</v>
      </c>
      <c r="G46" s="152">
        <v>19000</v>
      </c>
      <c r="H46" s="136" t="s">
        <v>14</v>
      </c>
      <c r="I46" s="145">
        <v>0</v>
      </c>
      <c r="J46" s="144">
        <v>0</v>
      </c>
      <c r="K46" s="152">
        <v>19000</v>
      </c>
      <c r="L46" s="15"/>
      <c r="M46" s="25"/>
      <c r="N46" s="25"/>
      <c r="O46" s="31"/>
      <c r="P46" s="25"/>
      <c r="Q46" s="25"/>
      <c r="R46" s="30"/>
      <c r="S46" s="32"/>
      <c r="T46" s="29"/>
      <c r="U46" s="30"/>
      <c r="V46" s="30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</row>
    <row r="47" spans="1:114" ht="42.75" customHeight="1">
      <c r="A47" s="74">
        <v>45</v>
      </c>
      <c r="B47" s="74">
        <v>8509</v>
      </c>
      <c r="C47" s="74">
        <v>6102</v>
      </c>
      <c r="D47" s="85" t="s">
        <v>135</v>
      </c>
      <c r="E47" s="74" t="s">
        <v>21</v>
      </c>
      <c r="F47" s="186" t="s">
        <v>13</v>
      </c>
      <c r="G47" s="150">
        <v>60000</v>
      </c>
      <c r="H47" s="162" t="s">
        <v>14</v>
      </c>
      <c r="I47" s="77">
        <v>0</v>
      </c>
      <c r="J47" s="76">
        <v>0</v>
      </c>
      <c r="K47" s="150">
        <v>60000</v>
      </c>
      <c r="L47" s="15"/>
      <c r="M47" s="25"/>
      <c r="N47" s="25"/>
      <c r="O47" s="31"/>
      <c r="P47" s="25"/>
      <c r="Q47" s="25"/>
      <c r="R47" s="30"/>
      <c r="S47" s="32"/>
      <c r="T47" s="29"/>
      <c r="U47" s="30"/>
      <c r="V47" s="30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</row>
    <row r="48" spans="1:114" ht="42.75" customHeight="1">
      <c r="A48" s="74">
        <v>46</v>
      </c>
      <c r="B48" s="74"/>
      <c r="C48" s="74"/>
      <c r="D48" s="85" t="s">
        <v>140</v>
      </c>
      <c r="E48" s="136" t="s">
        <v>19</v>
      </c>
      <c r="F48" s="182" t="s">
        <v>110</v>
      </c>
      <c r="G48" s="150">
        <v>20000</v>
      </c>
      <c r="H48" s="162" t="s">
        <v>14</v>
      </c>
      <c r="I48" s="77">
        <v>0</v>
      </c>
      <c r="J48" s="76">
        <v>0</v>
      </c>
      <c r="K48" s="150">
        <v>20000</v>
      </c>
      <c r="L48" s="15"/>
      <c r="M48" s="25"/>
      <c r="N48" s="25"/>
      <c r="O48" s="31"/>
      <c r="P48" s="25"/>
      <c r="Q48" s="25"/>
      <c r="R48" s="30"/>
      <c r="S48" s="32"/>
      <c r="T48" s="29"/>
      <c r="U48" s="30"/>
      <c r="V48" s="30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</row>
    <row r="49" spans="1:114" s="33" customFormat="1" ht="34.5" customHeight="1">
      <c r="A49" s="175"/>
      <c r="B49" s="175"/>
      <c r="C49" s="175"/>
      <c r="D49" s="180" t="s">
        <v>133</v>
      </c>
      <c r="E49" s="175"/>
      <c r="F49" s="175"/>
      <c r="G49" s="178">
        <f>SUM(G3:G48)</f>
        <v>6011292.27</v>
      </c>
      <c r="H49" s="176"/>
      <c r="I49" s="177"/>
      <c r="J49" s="179">
        <f>SUM(J3:J48)</f>
        <v>2965810.84</v>
      </c>
      <c r="K49" s="178">
        <f>SUM(K3:K48)</f>
        <v>3045481.4299999997</v>
      </c>
      <c r="L49" s="15"/>
      <c r="M49" s="45"/>
      <c r="N49" s="15"/>
      <c r="O49" s="15"/>
      <c r="P49" s="187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</row>
    <row r="50" spans="1:16" ht="28.5" customHeight="1">
      <c r="A50" s="1"/>
      <c r="B50" s="1"/>
      <c r="C50" s="1"/>
      <c r="D50" s="1"/>
      <c r="E50" s="1"/>
      <c r="F50" s="1"/>
      <c r="G50" s="153">
        <f>SUM(G3:G48)</f>
        <v>6011292.27</v>
      </c>
      <c r="H50" s="1"/>
      <c r="I50" s="1"/>
      <c r="J50" s="59"/>
      <c r="K50" s="153"/>
      <c r="N50" s="108"/>
      <c r="P50" s="160"/>
    </row>
    <row r="51" spans="1:14" ht="28.5" customHeight="1">
      <c r="A51" s="1"/>
      <c r="B51" s="1"/>
      <c r="C51" s="1"/>
      <c r="D51" s="1"/>
      <c r="E51" s="1"/>
      <c r="F51" s="1"/>
      <c r="G51" s="153"/>
      <c r="H51" s="1"/>
      <c r="I51" s="1"/>
      <c r="J51" s="59"/>
      <c r="K51" s="153"/>
      <c r="N51" s="108"/>
    </row>
    <row r="52" spans="1:11" ht="18.75" customHeight="1">
      <c r="A52" s="38"/>
      <c r="B52" s="38"/>
      <c r="C52" s="38"/>
      <c r="D52" s="44" t="s">
        <v>69</v>
      </c>
      <c r="E52" s="1"/>
      <c r="F52" s="1"/>
      <c r="G52" s="153"/>
      <c r="H52" s="1"/>
      <c r="I52" s="38"/>
      <c r="J52" s="38"/>
      <c r="K52" s="161"/>
    </row>
    <row r="53" spans="1:11" ht="12.75">
      <c r="A53" s="38"/>
      <c r="B53" s="38"/>
      <c r="C53" s="38"/>
      <c r="D53" s="39" t="s">
        <v>70</v>
      </c>
      <c r="E53" s="38"/>
      <c r="F53" s="38"/>
      <c r="G53" s="156">
        <f>G49</f>
        <v>6011292.27</v>
      </c>
      <c r="H53" s="41">
        <f>+G53/G53</f>
        <v>1</v>
      </c>
      <c r="I53" s="38"/>
      <c r="J53" s="38"/>
      <c r="K53" s="161"/>
    </row>
    <row r="54" spans="1:11" ht="12.75">
      <c r="A54" s="38"/>
      <c r="B54" s="38"/>
      <c r="C54" s="38"/>
      <c r="D54" s="38" t="s">
        <v>71</v>
      </c>
      <c r="E54" s="38"/>
      <c r="F54" s="38"/>
      <c r="G54" s="154">
        <f>SUM(G3:G16)</f>
        <v>417950</v>
      </c>
      <c r="H54" s="41">
        <f>+G54/G53</f>
        <v>0.06952747948819997</v>
      </c>
      <c r="I54" s="38"/>
      <c r="J54" s="154"/>
      <c r="K54" s="161"/>
    </row>
    <row r="55" spans="1:12" ht="12.75">
      <c r="A55" s="38"/>
      <c r="B55" s="38"/>
      <c r="C55" s="38"/>
      <c r="D55" s="38" t="s">
        <v>138</v>
      </c>
      <c r="E55" s="38"/>
      <c r="F55" s="38"/>
      <c r="G55" s="154">
        <f>G22+G23+G25+G26+G31+G32+G33+G34+G35+G36+G37+G38+G39+G40+G43+G44+G45+G48</f>
        <v>4053727.62</v>
      </c>
      <c r="H55" s="41">
        <f>G55/G53</f>
        <v>0.6743521089850453</v>
      </c>
      <c r="I55" s="38"/>
      <c r="J55" s="38"/>
      <c r="K55" s="161"/>
      <c r="L55" s="160"/>
    </row>
    <row r="56" spans="1:12" ht="12.75">
      <c r="A56" s="38"/>
      <c r="B56" s="38"/>
      <c r="C56" s="38"/>
      <c r="D56" s="38" t="s">
        <v>139</v>
      </c>
      <c r="E56" s="38"/>
      <c r="F56" s="38"/>
      <c r="G56" s="154">
        <f>G57-G55</f>
        <v>1539614.6499999994</v>
      </c>
      <c r="H56" s="41">
        <f>G56/G53</f>
        <v>0.25612041152675474</v>
      </c>
      <c r="I56" s="38"/>
      <c r="J56" s="38"/>
      <c r="K56" s="161"/>
      <c r="L56" s="160"/>
    </row>
    <row r="57" spans="1:12" ht="12.75">
      <c r="A57" s="42"/>
      <c r="B57" s="42"/>
      <c r="C57" s="42"/>
      <c r="D57" s="73" t="s">
        <v>81</v>
      </c>
      <c r="E57" s="42"/>
      <c r="F57" s="42"/>
      <c r="G57" s="154">
        <f>SUM(G17:G48)</f>
        <v>5593342.27</v>
      </c>
      <c r="H57" s="47">
        <f>+G57/G53</f>
        <v>0.9304725205118001</v>
      </c>
      <c r="I57" s="42"/>
      <c r="J57" s="42"/>
      <c r="L57" s="160"/>
    </row>
    <row r="58" spans="1:10" ht="12.75">
      <c r="A58" s="42"/>
      <c r="B58" s="42"/>
      <c r="C58" s="42"/>
      <c r="D58" s="42"/>
      <c r="E58" s="42"/>
      <c r="F58" s="42"/>
      <c r="G58" s="155"/>
      <c r="H58" s="42"/>
      <c r="I58" s="42"/>
      <c r="J58" s="42"/>
    </row>
    <row r="59" spans="1:12" ht="12.75">
      <c r="A59" s="42"/>
      <c r="B59" s="42"/>
      <c r="C59" s="42"/>
      <c r="D59" s="39" t="s">
        <v>70</v>
      </c>
      <c r="E59" s="42"/>
      <c r="F59" s="42"/>
      <c r="G59" s="156">
        <f>G50</f>
        <v>6011292.27</v>
      </c>
      <c r="H59" s="41">
        <v>1</v>
      </c>
      <c r="I59" s="42"/>
      <c r="J59" s="42"/>
      <c r="L59" s="160"/>
    </row>
    <row r="60" spans="1:10" ht="12.75">
      <c r="A60" s="10"/>
      <c r="B60" s="10"/>
      <c r="C60" s="10"/>
      <c r="D60" s="46" t="s">
        <v>72</v>
      </c>
      <c r="E60" s="10"/>
      <c r="F60" s="10"/>
      <c r="G60" s="157">
        <f>J49</f>
        <v>2965810.84</v>
      </c>
      <c r="H60" s="41">
        <f>+G60/G59</f>
        <v>0.49337325599708365</v>
      </c>
      <c r="I60" s="10"/>
      <c r="J60" s="157"/>
    </row>
    <row r="61" spans="1:10" ht="12.75">
      <c r="A61" s="10"/>
      <c r="B61" s="10"/>
      <c r="C61" s="10"/>
      <c r="D61" s="46" t="s">
        <v>73</v>
      </c>
      <c r="E61" s="10"/>
      <c r="F61" s="10"/>
      <c r="G61" s="157">
        <f>K49</f>
        <v>3045481.4299999997</v>
      </c>
      <c r="H61" s="41">
        <f>+G61/G59</f>
        <v>0.5066267440029164</v>
      </c>
      <c r="I61" s="10"/>
      <c r="J61" s="157"/>
    </row>
    <row r="62" spans="1:10" ht="12.75">
      <c r="A62" s="10"/>
      <c r="B62" s="10"/>
      <c r="C62" s="10"/>
      <c r="D62" s="50" t="s">
        <v>74</v>
      </c>
      <c r="E62" s="51"/>
      <c r="F62" s="51"/>
      <c r="G62" s="158">
        <f>J49</f>
        <v>2965810.84</v>
      </c>
      <c r="H62" s="41">
        <v>1</v>
      </c>
      <c r="I62" s="10"/>
      <c r="J62" s="10"/>
    </row>
    <row r="63" spans="4:8" ht="12.75">
      <c r="D63" s="53" t="s">
        <v>30</v>
      </c>
      <c r="E63" s="54"/>
      <c r="F63" s="54"/>
      <c r="G63" s="159">
        <f>J22+J23+J25</f>
        <v>136353.31</v>
      </c>
      <c r="H63" s="41">
        <f>+G63/G62</f>
        <v>0.04597505281220161</v>
      </c>
    </row>
    <row r="64" spans="4:11" ht="12.75">
      <c r="D64" s="53" t="s">
        <v>75</v>
      </c>
      <c r="E64" s="54"/>
      <c r="F64" s="54"/>
      <c r="G64" s="159">
        <f>J3+J5+J14+J31+J41</f>
        <v>567812</v>
      </c>
      <c r="H64" s="41">
        <f>+G64/G62</f>
        <v>0.1914525337698206</v>
      </c>
      <c r="J64" s="160"/>
      <c r="K64" s="153"/>
    </row>
    <row r="65" spans="4:11" ht="12.75">
      <c r="D65" s="53" t="s">
        <v>76</v>
      </c>
      <c r="E65" s="54"/>
      <c r="F65" s="54"/>
      <c r="G65" s="159">
        <f>+J44</f>
        <v>60000</v>
      </c>
      <c r="H65" s="41">
        <f>+G65/G62</f>
        <v>0.02023055522988108</v>
      </c>
      <c r="K65" s="153"/>
    </row>
    <row r="66" spans="4:11" ht="12.75">
      <c r="D66" s="53" t="s">
        <v>79</v>
      </c>
      <c r="E66" s="54"/>
      <c r="F66" s="54"/>
      <c r="G66" s="159">
        <f>J33+J38+J43+J45</f>
        <v>2201645.5300000003</v>
      </c>
      <c r="H66" s="41">
        <f>+G66/G62</f>
        <v>0.7423418581880968</v>
      </c>
      <c r="K66" s="153"/>
    </row>
    <row r="67" spans="4:8" ht="12.75">
      <c r="D67" s="54"/>
      <c r="E67" s="54"/>
      <c r="F67" s="54"/>
      <c r="G67" s="159"/>
      <c r="H67" s="41"/>
    </row>
  </sheetData>
  <sheetProtection/>
  <mergeCells count="1">
    <mergeCell ref="B1:K1"/>
  </mergeCells>
  <printOptions/>
  <pageMargins left="0.35433070866141736" right="0.31496062992125984" top="0.7874015748031497" bottom="0.7874015748031497" header="0.6692913385826772" footer="0.6692913385826772"/>
  <pageSetup horizontalDpi="600" verticalDpi="600" orientation="landscape" scale="95" r:id="rId1"/>
  <headerFooter scaleWithDoc="0" alignWithMargins="0">
    <oddFooter>&amp;R&amp;7Σελίδα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J65"/>
  <sheetViews>
    <sheetView zoomScalePageLayoutView="0" workbookViewId="0" topLeftCell="A44">
      <selection activeCell="O4" sqref="O4"/>
    </sheetView>
  </sheetViews>
  <sheetFormatPr defaultColWidth="9.140625" defaultRowHeight="12.75"/>
  <cols>
    <col min="1" max="1" width="3.421875" style="0" customWidth="1"/>
    <col min="2" max="2" width="8.00390625" style="0" customWidth="1"/>
    <col min="3" max="3" width="8.140625" style="0" customWidth="1"/>
    <col min="4" max="4" width="33.28125" style="0" customWidth="1"/>
    <col min="5" max="5" width="7.421875" style="0" customWidth="1"/>
    <col min="6" max="6" width="6.57421875" style="0" customWidth="1"/>
    <col min="7" max="7" width="13.140625" style="0" customWidth="1"/>
    <col min="8" max="8" width="17.28125" style="0" customWidth="1"/>
    <col min="9" max="9" width="8.421875" style="0" customWidth="1"/>
    <col min="10" max="10" width="11.00390625" style="0" customWidth="1"/>
    <col min="11" max="11" width="10.8515625" style="0" customWidth="1"/>
    <col min="12" max="12" width="8.00390625" style="0" customWidth="1"/>
    <col min="13" max="13" width="9.28125" style="0" customWidth="1"/>
    <col min="14" max="14" width="8.8515625" style="0" customWidth="1"/>
    <col min="15" max="15" width="46.7109375" style="0" customWidth="1"/>
  </cols>
  <sheetData>
    <row r="1" spans="1:114" ht="22.5" customHeight="1">
      <c r="A1" s="1"/>
      <c r="B1" s="188" t="s">
        <v>82</v>
      </c>
      <c r="C1" s="188"/>
      <c r="D1" s="188"/>
      <c r="E1" s="188"/>
      <c r="F1" s="188"/>
      <c r="G1" s="188"/>
      <c r="H1" s="188"/>
      <c r="I1" s="188"/>
      <c r="J1" s="188"/>
      <c r="K1" s="188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</row>
    <row r="2" spans="1:114" ht="45">
      <c r="A2" s="2"/>
      <c r="B2" s="2" t="s">
        <v>0</v>
      </c>
      <c r="C2" s="43" t="s">
        <v>1</v>
      </c>
      <c r="D2" s="3" t="s">
        <v>2</v>
      </c>
      <c r="E2" s="2" t="s">
        <v>3</v>
      </c>
      <c r="F2" s="43" t="s">
        <v>4</v>
      </c>
      <c r="G2" s="3" t="s">
        <v>45</v>
      </c>
      <c r="H2" s="2" t="s">
        <v>5</v>
      </c>
      <c r="I2" s="2" t="s">
        <v>6</v>
      </c>
      <c r="J2" s="2" t="s">
        <v>7</v>
      </c>
      <c r="K2" s="2" t="s">
        <v>8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</row>
    <row r="3" spans="1:114" ht="53.25" customHeight="1">
      <c r="A3" s="74">
        <v>1</v>
      </c>
      <c r="B3" s="74">
        <v>4102</v>
      </c>
      <c r="C3" s="74">
        <v>6103</v>
      </c>
      <c r="D3" s="75" t="s">
        <v>9</v>
      </c>
      <c r="E3" s="74" t="s">
        <v>10</v>
      </c>
      <c r="F3" s="74" t="s">
        <v>11</v>
      </c>
      <c r="G3" s="76">
        <v>35000</v>
      </c>
      <c r="H3" s="74" t="s">
        <v>12</v>
      </c>
      <c r="I3" s="77">
        <v>1</v>
      </c>
      <c r="J3" s="76">
        <v>35000</v>
      </c>
      <c r="K3" s="76">
        <v>0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</row>
    <row r="4" spans="1:114" s="33" customFormat="1" ht="37.5" customHeight="1">
      <c r="A4" s="74">
        <v>2</v>
      </c>
      <c r="B4" s="74">
        <v>4314</v>
      </c>
      <c r="C4" s="74">
        <v>6103</v>
      </c>
      <c r="D4" s="75" t="s">
        <v>66</v>
      </c>
      <c r="E4" s="74" t="s">
        <v>10</v>
      </c>
      <c r="F4" s="74" t="s">
        <v>13</v>
      </c>
      <c r="G4" s="76">
        <v>20000</v>
      </c>
      <c r="H4" s="74" t="s">
        <v>14</v>
      </c>
      <c r="I4" s="77">
        <v>0</v>
      </c>
      <c r="J4" s="76">
        <v>0</v>
      </c>
      <c r="K4" s="76">
        <v>20000</v>
      </c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</row>
    <row r="5" spans="1:114" s="33" customFormat="1" ht="32.25" customHeight="1">
      <c r="A5" s="74">
        <v>3</v>
      </c>
      <c r="B5" s="74">
        <v>4108</v>
      </c>
      <c r="C5" s="74">
        <v>6103</v>
      </c>
      <c r="D5" s="75" t="s">
        <v>15</v>
      </c>
      <c r="E5" s="74" t="s">
        <v>10</v>
      </c>
      <c r="F5" s="74" t="s">
        <v>13</v>
      </c>
      <c r="G5" s="76">
        <v>5000</v>
      </c>
      <c r="H5" s="74" t="s">
        <v>14</v>
      </c>
      <c r="I5" s="77">
        <v>0</v>
      </c>
      <c r="J5" s="76">
        <v>0</v>
      </c>
      <c r="K5" s="76">
        <v>5000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</row>
    <row r="6" spans="1:114" s="33" customFormat="1" ht="28.5" customHeight="1">
      <c r="A6" s="74">
        <v>4</v>
      </c>
      <c r="B6" s="74">
        <v>4121</v>
      </c>
      <c r="C6" s="74">
        <v>6103</v>
      </c>
      <c r="D6" s="75" t="s">
        <v>16</v>
      </c>
      <c r="E6" s="74" t="s">
        <v>10</v>
      </c>
      <c r="F6" s="74" t="s">
        <v>13</v>
      </c>
      <c r="G6" s="76">
        <v>120000</v>
      </c>
      <c r="H6" s="74" t="s">
        <v>12</v>
      </c>
      <c r="I6" s="77">
        <v>1</v>
      </c>
      <c r="J6" s="76">
        <v>120000</v>
      </c>
      <c r="K6" s="76">
        <v>0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</row>
    <row r="7" spans="1:114" s="33" customFormat="1" ht="50.25" customHeight="1">
      <c r="A7" s="92">
        <v>5</v>
      </c>
      <c r="B7" s="92">
        <v>4123</v>
      </c>
      <c r="C7" s="92">
        <v>6103</v>
      </c>
      <c r="D7" s="93" t="s">
        <v>83</v>
      </c>
      <c r="E7" s="94" t="s">
        <v>10</v>
      </c>
      <c r="F7" s="95" t="s">
        <v>13</v>
      </c>
      <c r="G7" s="96">
        <v>20000</v>
      </c>
      <c r="H7" s="92" t="s">
        <v>14</v>
      </c>
      <c r="I7" s="97">
        <v>0</v>
      </c>
      <c r="J7" s="96">
        <v>0</v>
      </c>
      <c r="K7" s="96">
        <v>20000</v>
      </c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</row>
    <row r="8" spans="1:114" s="33" customFormat="1" ht="45" customHeight="1">
      <c r="A8" s="74">
        <v>6</v>
      </c>
      <c r="B8" s="74">
        <v>4124</v>
      </c>
      <c r="C8" s="74">
        <v>6103</v>
      </c>
      <c r="D8" s="78" t="s">
        <v>63</v>
      </c>
      <c r="E8" s="79" t="s">
        <v>10</v>
      </c>
      <c r="F8" s="80" t="s">
        <v>13</v>
      </c>
      <c r="G8" s="76">
        <v>20000</v>
      </c>
      <c r="H8" s="74" t="s">
        <v>14</v>
      </c>
      <c r="I8" s="77">
        <v>0</v>
      </c>
      <c r="J8" s="76">
        <v>0</v>
      </c>
      <c r="K8" s="76">
        <v>20000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</row>
    <row r="9" spans="1:114" s="33" customFormat="1" ht="29.25" customHeight="1">
      <c r="A9" s="74">
        <v>7</v>
      </c>
      <c r="B9" s="74">
        <v>4601</v>
      </c>
      <c r="C9" s="74">
        <v>6103</v>
      </c>
      <c r="D9" s="75" t="s">
        <v>17</v>
      </c>
      <c r="E9" s="74" t="s">
        <v>10</v>
      </c>
      <c r="F9" s="74" t="s">
        <v>13</v>
      </c>
      <c r="G9" s="76">
        <v>6000</v>
      </c>
      <c r="H9" s="74" t="s">
        <v>14</v>
      </c>
      <c r="I9" s="77">
        <v>0</v>
      </c>
      <c r="J9" s="76">
        <v>0</v>
      </c>
      <c r="K9" s="81">
        <v>6000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</row>
    <row r="10" spans="1:114" ht="38.25" customHeight="1">
      <c r="A10" s="74">
        <v>8</v>
      </c>
      <c r="B10" s="74">
        <v>4403</v>
      </c>
      <c r="C10" s="74">
        <v>6103</v>
      </c>
      <c r="D10" s="78" t="s">
        <v>32</v>
      </c>
      <c r="E10" s="74" t="s">
        <v>10</v>
      </c>
      <c r="F10" s="74" t="s">
        <v>11</v>
      </c>
      <c r="G10" s="76">
        <v>5000</v>
      </c>
      <c r="H10" s="74" t="s">
        <v>14</v>
      </c>
      <c r="I10" s="77">
        <v>0</v>
      </c>
      <c r="J10" s="76">
        <v>0</v>
      </c>
      <c r="K10" s="81">
        <v>5000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</row>
    <row r="11" spans="1:114" s="33" customFormat="1" ht="41.25" customHeight="1">
      <c r="A11" s="74">
        <v>9</v>
      </c>
      <c r="B11" s="74">
        <v>4404</v>
      </c>
      <c r="C11" s="74">
        <v>6103</v>
      </c>
      <c r="D11" s="78" t="s">
        <v>33</v>
      </c>
      <c r="E11" s="74" t="s">
        <v>10</v>
      </c>
      <c r="F11" s="74" t="s">
        <v>13</v>
      </c>
      <c r="G11" s="76">
        <v>5000</v>
      </c>
      <c r="H11" s="74" t="s">
        <v>14</v>
      </c>
      <c r="I11" s="77">
        <v>0</v>
      </c>
      <c r="J11" s="76">
        <v>0</v>
      </c>
      <c r="K11" s="81">
        <v>5000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</row>
    <row r="12" spans="1:114" ht="42.75" customHeight="1">
      <c r="A12" s="74">
        <v>10</v>
      </c>
      <c r="B12" s="74">
        <v>4405</v>
      </c>
      <c r="C12" s="74">
        <v>6103</v>
      </c>
      <c r="D12" s="78" t="s">
        <v>68</v>
      </c>
      <c r="E12" s="74" t="s">
        <v>10</v>
      </c>
      <c r="F12" s="74" t="s">
        <v>11</v>
      </c>
      <c r="G12" s="76">
        <v>12000</v>
      </c>
      <c r="H12" s="74" t="s">
        <v>14</v>
      </c>
      <c r="I12" s="77">
        <v>0</v>
      </c>
      <c r="J12" s="76">
        <v>0</v>
      </c>
      <c r="K12" s="81">
        <v>12000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</row>
    <row r="13" spans="1:114" s="33" customFormat="1" ht="37.5" customHeight="1">
      <c r="A13" s="74">
        <v>11</v>
      </c>
      <c r="B13" s="74">
        <v>4700</v>
      </c>
      <c r="C13" s="74">
        <v>6103</v>
      </c>
      <c r="D13" s="78" t="s">
        <v>37</v>
      </c>
      <c r="E13" s="74" t="s">
        <v>10</v>
      </c>
      <c r="F13" s="74" t="s">
        <v>13</v>
      </c>
      <c r="G13" s="76">
        <v>10000</v>
      </c>
      <c r="H13" s="82" t="s">
        <v>64</v>
      </c>
      <c r="I13" s="77">
        <v>0.2</v>
      </c>
      <c r="J13" s="76">
        <v>2000</v>
      </c>
      <c r="K13" s="81">
        <v>8000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</row>
    <row r="14" spans="1:114" s="33" customFormat="1" ht="27.75" customHeight="1">
      <c r="A14" s="74">
        <v>12</v>
      </c>
      <c r="B14" s="74">
        <v>4125</v>
      </c>
      <c r="C14" s="74">
        <v>6103</v>
      </c>
      <c r="D14" s="78" t="s">
        <v>41</v>
      </c>
      <c r="E14" s="83" t="s">
        <v>10</v>
      </c>
      <c r="F14" s="83" t="s">
        <v>13</v>
      </c>
      <c r="G14" s="84">
        <v>10000</v>
      </c>
      <c r="H14" s="74" t="s">
        <v>14</v>
      </c>
      <c r="I14" s="77">
        <v>0</v>
      </c>
      <c r="J14" s="76">
        <v>0</v>
      </c>
      <c r="K14" s="81">
        <v>10000</v>
      </c>
      <c r="L14" s="15"/>
      <c r="M14" s="23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</row>
    <row r="15" spans="1:114" ht="39" customHeight="1">
      <c r="A15" s="74">
        <v>13</v>
      </c>
      <c r="B15" s="74">
        <v>4312</v>
      </c>
      <c r="C15" s="74">
        <v>6103</v>
      </c>
      <c r="D15" s="78" t="s">
        <v>67</v>
      </c>
      <c r="E15" s="83" t="s">
        <v>10</v>
      </c>
      <c r="F15" s="74" t="s">
        <v>11</v>
      </c>
      <c r="G15" s="84">
        <v>5000</v>
      </c>
      <c r="H15" s="74" t="s">
        <v>14</v>
      </c>
      <c r="I15" s="77">
        <v>0</v>
      </c>
      <c r="J15" s="76">
        <v>0</v>
      </c>
      <c r="K15" s="81">
        <v>5000</v>
      </c>
      <c r="L15" s="15"/>
      <c r="M15" s="25"/>
      <c r="N15" s="25"/>
      <c r="O15" s="26"/>
      <c r="P15" s="27"/>
      <c r="Q15" s="25"/>
      <c r="R15" s="28"/>
      <c r="S15" s="25"/>
      <c r="T15" s="29"/>
      <c r="U15" s="30"/>
      <c r="V15" s="30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</row>
    <row r="16" spans="1:114" ht="35.25" customHeight="1">
      <c r="A16" s="74">
        <v>14</v>
      </c>
      <c r="B16" s="74">
        <v>4313</v>
      </c>
      <c r="C16" s="74">
        <v>6103</v>
      </c>
      <c r="D16" s="78" t="s">
        <v>49</v>
      </c>
      <c r="E16" s="83" t="s">
        <v>10</v>
      </c>
      <c r="F16" s="74" t="s">
        <v>11</v>
      </c>
      <c r="G16" s="84">
        <v>8000</v>
      </c>
      <c r="H16" s="74" t="s">
        <v>14</v>
      </c>
      <c r="I16" s="77">
        <v>0</v>
      </c>
      <c r="J16" s="76">
        <v>0</v>
      </c>
      <c r="K16" s="81">
        <v>8000</v>
      </c>
      <c r="L16" s="15"/>
      <c r="M16" s="2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</row>
    <row r="17" spans="1:114" s="33" customFormat="1" ht="38.25" customHeight="1">
      <c r="A17" s="74">
        <v>15</v>
      </c>
      <c r="B17" s="74">
        <v>4701</v>
      </c>
      <c r="C17" s="74">
        <v>6103</v>
      </c>
      <c r="D17" s="78" t="s">
        <v>60</v>
      </c>
      <c r="E17" s="83" t="s">
        <v>10</v>
      </c>
      <c r="F17" s="74" t="s">
        <v>13</v>
      </c>
      <c r="G17" s="84">
        <v>5000</v>
      </c>
      <c r="H17" s="74" t="s">
        <v>14</v>
      </c>
      <c r="I17" s="77">
        <v>0</v>
      </c>
      <c r="J17" s="76">
        <v>0</v>
      </c>
      <c r="K17" s="81">
        <v>5000</v>
      </c>
      <c r="L17" s="15"/>
      <c r="M17" s="2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</row>
    <row r="18" spans="1:114" ht="30" customHeight="1">
      <c r="A18" s="74">
        <v>16</v>
      </c>
      <c r="B18" s="74">
        <v>8116</v>
      </c>
      <c r="C18" s="74">
        <v>6102</v>
      </c>
      <c r="D18" s="75" t="s">
        <v>18</v>
      </c>
      <c r="E18" s="74" t="s">
        <v>19</v>
      </c>
      <c r="F18" s="74" t="s">
        <v>11</v>
      </c>
      <c r="G18" s="76">
        <v>100000</v>
      </c>
      <c r="H18" s="74" t="s">
        <v>14</v>
      </c>
      <c r="I18" s="77">
        <v>0</v>
      </c>
      <c r="J18" s="76">
        <v>0</v>
      </c>
      <c r="K18" s="81">
        <v>100000</v>
      </c>
      <c r="L18" s="15"/>
      <c r="M18" s="2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</row>
    <row r="19" spans="1:114" ht="30" customHeight="1">
      <c r="A19" s="74">
        <v>17</v>
      </c>
      <c r="B19" s="74">
        <v>8146</v>
      </c>
      <c r="C19" s="74">
        <v>6102</v>
      </c>
      <c r="D19" s="75" t="s">
        <v>43</v>
      </c>
      <c r="E19" s="74" t="s">
        <v>19</v>
      </c>
      <c r="F19" s="74" t="s">
        <v>11</v>
      </c>
      <c r="G19" s="76">
        <v>38264</v>
      </c>
      <c r="H19" s="74" t="s">
        <v>14</v>
      </c>
      <c r="I19" s="77">
        <v>0</v>
      </c>
      <c r="J19" s="76">
        <v>0</v>
      </c>
      <c r="K19" s="81">
        <v>38264</v>
      </c>
      <c r="L19" s="15"/>
      <c r="M19" s="2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</row>
    <row r="20" spans="1:114" s="33" customFormat="1" ht="30.75" customHeight="1">
      <c r="A20" s="92">
        <v>18</v>
      </c>
      <c r="B20" s="92">
        <v>8148</v>
      </c>
      <c r="C20" s="92">
        <v>6102</v>
      </c>
      <c r="D20" s="98" t="s">
        <v>44</v>
      </c>
      <c r="E20" s="92" t="s">
        <v>19</v>
      </c>
      <c r="F20" s="92" t="s">
        <v>13</v>
      </c>
      <c r="G20" s="96">
        <v>60000</v>
      </c>
      <c r="H20" s="92" t="s">
        <v>14</v>
      </c>
      <c r="I20" s="97">
        <v>0</v>
      </c>
      <c r="J20" s="96">
        <v>0</v>
      </c>
      <c r="K20" s="99">
        <v>60000</v>
      </c>
      <c r="L20" s="15"/>
      <c r="M20" s="2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</row>
    <row r="21" spans="1:114" s="33" customFormat="1" ht="30" customHeight="1">
      <c r="A21" s="74">
        <v>19</v>
      </c>
      <c r="B21" s="74">
        <v>8167</v>
      </c>
      <c r="C21" s="74">
        <v>6102</v>
      </c>
      <c r="D21" s="75" t="s">
        <v>22</v>
      </c>
      <c r="E21" s="74" t="s">
        <v>19</v>
      </c>
      <c r="F21" s="74" t="s">
        <v>13</v>
      </c>
      <c r="G21" s="76">
        <v>60000</v>
      </c>
      <c r="H21" s="74" t="s">
        <v>14</v>
      </c>
      <c r="I21" s="77">
        <v>0</v>
      </c>
      <c r="J21" s="76">
        <v>0</v>
      </c>
      <c r="K21" s="81">
        <v>60000</v>
      </c>
      <c r="L21" s="15"/>
      <c r="M21" s="23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</row>
    <row r="22" spans="1:114" ht="30" customHeight="1">
      <c r="A22" s="74">
        <v>20</v>
      </c>
      <c r="B22" s="74">
        <v>8177</v>
      </c>
      <c r="C22" s="74">
        <v>6198</v>
      </c>
      <c r="D22" s="75" t="s">
        <v>34</v>
      </c>
      <c r="E22" s="74" t="s">
        <v>19</v>
      </c>
      <c r="F22" s="74" t="s">
        <v>11</v>
      </c>
      <c r="G22" s="76">
        <v>5000</v>
      </c>
      <c r="H22" s="74" t="s">
        <v>14</v>
      </c>
      <c r="I22" s="77">
        <v>0</v>
      </c>
      <c r="J22" s="76">
        <v>0</v>
      </c>
      <c r="K22" s="76">
        <v>5000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</row>
    <row r="23" spans="1:114" s="33" customFormat="1" ht="22.5" customHeight="1">
      <c r="A23" s="74">
        <v>21</v>
      </c>
      <c r="B23" s="74">
        <v>8179</v>
      </c>
      <c r="C23" s="74">
        <v>6198</v>
      </c>
      <c r="D23" s="75" t="s">
        <v>50</v>
      </c>
      <c r="E23" s="74" t="s">
        <v>19</v>
      </c>
      <c r="F23" s="74" t="s">
        <v>13</v>
      </c>
      <c r="G23" s="76">
        <v>10000</v>
      </c>
      <c r="H23" s="74" t="s">
        <v>14</v>
      </c>
      <c r="I23" s="77">
        <v>0</v>
      </c>
      <c r="J23" s="76">
        <v>0</v>
      </c>
      <c r="K23" s="76">
        <v>10000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</row>
    <row r="24" spans="1:114" s="33" customFormat="1" ht="36" customHeight="1">
      <c r="A24" s="74">
        <v>22</v>
      </c>
      <c r="B24" s="74">
        <v>8173</v>
      </c>
      <c r="C24" s="74">
        <v>6102</v>
      </c>
      <c r="D24" s="75" t="s">
        <v>46</v>
      </c>
      <c r="E24" s="74" t="s">
        <v>19</v>
      </c>
      <c r="F24" s="74" t="s">
        <v>13</v>
      </c>
      <c r="G24" s="76">
        <v>300000</v>
      </c>
      <c r="H24" s="74" t="s">
        <v>14</v>
      </c>
      <c r="I24" s="77">
        <v>0</v>
      </c>
      <c r="J24" s="76">
        <v>0</v>
      </c>
      <c r="K24" s="81">
        <v>300000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</row>
    <row r="25" spans="1:114" ht="36" customHeight="1">
      <c r="A25" s="74">
        <v>23</v>
      </c>
      <c r="B25" s="74">
        <v>8210</v>
      </c>
      <c r="C25" s="74">
        <v>6207</v>
      </c>
      <c r="D25" s="75" t="s">
        <v>39</v>
      </c>
      <c r="E25" s="74" t="s">
        <v>19</v>
      </c>
      <c r="F25" s="74" t="s">
        <v>11</v>
      </c>
      <c r="G25" s="76">
        <v>16000</v>
      </c>
      <c r="H25" s="74" t="s">
        <v>14</v>
      </c>
      <c r="I25" s="77">
        <v>0</v>
      </c>
      <c r="J25" s="76">
        <v>0</v>
      </c>
      <c r="K25" s="81">
        <v>16000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</row>
    <row r="26" spans="1:114" ht="29.25" customHeight="1">
      <c r="A26" s="74">
        <v>24</v>
      </c>
      <c r="B26" s="74">
        <v>8509</v>
      </c>
      <c r="C26" s="74">
        <v>6207</v>
      </c>
      <c r="D26" s="75" t="s">
        <v>38</v>
      </c>
      <c r="E26" s="74" t="s">
        <v>19</v>
      </c>
      <c r="F26" s="74" t="s">
        <v>11</v>
      </c>
      <c r="G26" s="76">
        <v>17000</v>
      </c>
      <c r="H26" s="74" t="s">
        <v>14</v>
      </c>
      <c r="I26" s="77">
        <v>0</v>
      </c>
      <c r="J26" s="76">
        <v>0</v>
      </c>
      <c r="K26" s="81">
        <v>17000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</row>
    <row r="27" spans="1:114" ht="43.5" customHeight="1">
      <c r="A27" s="74">
        <v>25</v>
      </c>
      <c r="B27" s="74">
        <v>8508</v>
      </c>
      <c r="C27" s="74">
        <v>6207</v>
      </c>
      <c r="D27" s="75" t="s">
        <v>24</v>
      </c>
      <c r="E27" s="74" t="s">
        <v>19</v>
      </c>
      <c r="F27" s="74" t="s">
        <v>11</v>
      </c>
      <c r="G27" s="76">
        <v>23700</v>
      </c>
      <c r="H27" s="74" t="s">
        <v>14</v>
      </c>
      <c r="I27" s="77">
        <v>0</v>
      </c>
      <c r="J27" s="76">
        <v>0</v>
      </c>
      <c r="K27" s="81">
        <v>23700</v>
      </c>
      <c r="L27" s="24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</row>
    <row r="28" spans="1:114" s="33" customFormat="1" ht="24" customHeight="1">
      <c r="A28" s="74">
        <v>26</v>
      </c>
      <c r="B28" s="74">
        <v>8601</v>
      </c>
      <c r="C28" s="74">
        <v>6198</v>
      </c>
      <c r="D28" s="75" t="s">
        <v>25</v>
      </c>
      <c r="E28" s="74" t="s">
        <v>19</v>
      </c>
      <c r="F28" s="74" t="s">
        <v>13</v>
      </c>
      <c r="G28" s="76">
        <v>50000</v>
      </c>
      <c r="H28" s="74" t="s">
        <v>14</v>
      </c>
      <c r="I28" s="77">
        <v>0</v>
      </c>
      <c r="J28" s="76">
        <v>0</v>
      </c>
      <c r="K28" s="81">
        <v>50000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</row>
    <row r="29" spans="1:114" ht="27.75" customHeight="1">
      <c r="A29" s="74">
        <v>27</v>
      </c>
      <c r="B29" s="74">
        <v>8243</v>
      </c>
      <c r="C29" s="74">
        <v>6102</v>
      </c>
      <c r="D29" s="75" t="s">
        <v>23</v>
      </c>
      <c r="E29" s="74" t="s">
        <v>21</v>
      </c>
      <c r="F29" s="74" t="s">
        <v>11</v>
      </c>
      <c r="G29" s="76">
        <v>45000</v>
      </c>
      <c r="H29" s="74" t="s">
        <v>20</v>
      </c>
      <c r="I29" s="77">
        <v>1</v>
      </c>
      <c r="J29" s="76">
        <v>45000</v>
      </c>
      <c r="K29" s="81">
        <v>0</v>
      </c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</row>
    <row r="30" spans="1:114" ht="27" customHeight="1">
      <c r="A30" s="74">
        <f>+A29+1</f>
        <v>28</v>
      </c>
      <c r="B30" s="74">
        <v>9159</v>
      </c>
      <c r="C30" s="74">
        <v>6102</v>
      </c>
      <c r="D30" s="75" t="s">
        <v>26</v>
      </c>
      <c r="E30" s="74" t="s">
        <v>21</v>
      </c>
      <c r="F30" s="74" t="s">
        <v>11</v>
      </c>
      <c r="G30" s="76">
        <v>20000</v>
      </c>
      <c r="H30" s="74" t="s">
        <v>14</v>
      </c>
      <c r="I30" s="77">
        <v>0</v>
      </c>
      <c r="J30" s="76">
        <v>0</v>
      </c>
      <c r="K30" s="81">
        <v>20000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</row>
    <row r="31" spans="1:114" ht="39.75" customHeight="1">
      <c r="A31" s="74">
        <v>29</v>
      </c>
      <c r="B31" s="74">
        <v>9237</v>
      </c>
      <c r="C31" s="74">
        <v>6102</v>
      </c>
      <c r="D31" s="75" t="s">
        <v>27</v>
      </c>
      <c r="E31" s="74" t="s">
        <v>21</v>
      </c>
      <c r="F31" s="74" t="s">
        <v>11</v>
      </c>
      <c r="G31" s="76">
        <v>5000</v>
      </c>
      <c r="H31" s="74" t="s">
        <v>14</v>
      </c>
      <c r="I31" s="77">
        <v>0</v>
      </c>
      <c r="J31" s="76">
        <v>0</v>
      </c>
      <c r="K31" s="81">
        <v>5000</v>
      </c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</row>
    <row r="32" spans="1:114" ht="35.25" customHeight="1">
      <c r="A32" s="74">
        <v>30</v>
      </c>
      <c r="B32" s="74">
        <v>9240</v>
      </c>
      <c r="C32" s="74">
        <v>6102</v>
      </c>
      <c r="D32" s="75" t="s">
        <v>51</v>
      </c>
      <c r="E32" s="74" t="s">
        <v>21</v>
      </c>
      <c r="F32" s="74" t="s">
        <v>11</v>
      </c>
      <c r="G32" s="76">
        <v>5000</v>
      </c>
      <c r="H32" s="74" t="s">
        <v>14</v>
      </c>
      <c r="I32" s="77">
        <v>0</v>
      </c>
      <c r="J32" s="76">
        <v>0</v>
      </c>
      <c r="K32" s="81">
        <v>5000</v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</row>
    <row r="33" spans="1:114" s="33" customFormat="1" ht="28.5" customHeight="1">
      <c r="A33" s="74">
        <v>31</v>
      </c>
      <c r="B33" s="74">
        <v>9317</v>
      </c>
      <c r="C33" s="74">
        <v>6102</v>
      </c>
      <c r="D33" s="75" t="s">
        <v>28</v>
      </c>
      <c r="E33" s="74" t="s">
        <v>21</v>
      </c>
      <c r="F33" s="74" t="s">
        <v>11</v>
      </c>
      <c r="G33" s="76">
        <v>100000</v>
      </c>
      <c r="H33" s="74" t="s">
        <v>14</v>
      </c>
      <c r="I33" s="77">
        <v>0</v>
      </c>
      <c r="J33" s="76">
        <v>0</v>
      </c>
      <c r="K33" s="76">
        <v>100000</v>
      </c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</row>
    <row r="34" spans="1:114" ht="28.5" customHeight="1">
      <c r="A34" s="74">
        <v>32</v>
      </c>
      <c r="B34" s="74">
        <v>9319</v>
      </c>
      <c r="C34" s="74">
        <v>6102</v>
      </c>
      <c r="D34" s="75" t="s">
        <v>56</v>
      </c>
      <c r="E34" s="74" t="s">
        <v>21</v>
      </c>
      <c r="F34" s="74" t="s">
        <v>13</v>
      </c>
      <c r="G34" s="76">
        <v>100000</v>
      </c>
      <c r="H34" s="74" t="s">
        <v>14</v>
      </c>
      <c r="I34" s="77">
        <v>0</v>
      </c>
      <c r="J34" s="76">
        <v>0</v>
      </c>
      <c r="K34" s="76">
        <v>100000</v>
      </c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</row>
    <row r="35" spans="1:114" ht="28.5" customHeight="1">
      <c r="A35" s="74">
        <v>33</v>
      </c>
      <c r="B35" s="74">
        <v>9242</v>
      </c>
      <c r="C35" s="74">
        <v>6102</v>
      </c>
      <c r="D35" s="78" t="s">
        <v>29</v>
      </c>
      <c r="E35" s="74" t="s">
        <v>21</v>
      </c>
      <c r="F35" s="74" t="s">
        <v>11</v>
      </c>
      <c r="G35" s="76">
        <v>5000</v>
      </c>
      <c r="H35" s="74" t="s">
        <v>14</v>
      </c>
      <c r="I35" s="77">
        <v>0</v>
      </c>
      <c r="J35" s="76">
        <v>0</v>
      </c>
      <c r="K35" s="76">
        <v>5000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</row>
    <row r="36" spans="1:114" ht="28.5" customHeight="1">
      <c r="A36" s="74">
        <v>34</v>
      </c>
      <c r="B36" s="74">
        <v>9176</v>
      </c>
      <c r="C36" s="74">
        <v>6102</v>
      </c>
      <c r="D36" s="75" t="s">
        <v>31</v>
      </c>
      <c r="E36" s="74" t="s">
        <v>21</v>
      </c>
      <c r="F36" s="74" t="s">
        <v>11</v>
      </c>
      <c r="G36" s="76">
        <v>26158</v>
      </c>
      <c r="H36" s="74" t="s">
        <v>14</v>
      </c>
      <c r="I36" s="77">
        <v>0</v>
      </c>
      <c r="J36" s="76">
        <v>0</v>
      </c>
      <c r="K36" s="76">
        <v>26158.31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</row>
    <row r="37" spans="1:114" s="33" customFormat="1" ht="37.5" customHeight="1">
      <c r="A37" s="74">
        <v>35</v>
      </c>
      <c r="B37" s="74">
        <v>9243</v>
      </c>
      <c r="C37" s="74">
        <v>6102</v>
      </c>
      <c r="D37" s="75" t="s">
        <v>36</v>
      </c>
      <c r="E37" s="74" t="s">
        <v>21</v>
      </c>
      <c r="F37" s="74" t="s">
        <v>11</v>
      </c>
      <c r="G37" s="76">
        <v>45551</v>
      </c>
      <c r="H37" s="74" t="s">
        <v>14</v>
      </c>
      <c r="I37" s="77">
        <v>0</v>
      </c>
      <c r="J37" s="76"/>
      <c r="K37" s="76">
        <v>45551.1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</row>
    <row r="38" spans="1:114" s="33" customFormat="1" ht="42.75" customHeight="1">
      <c r="A38" s="74">
        <v>36</v>
      </c>
      <c r="B38" s="74">
        <v>9177</v>
      </c>
      <c r="C38" s="74">
        <v>6102</v>
      </c>
      <c r="D38" s="75" t="s">
        <v>35</v>
      </c>
      <c r="E38" s="74" t="s">
        <v>21</v>
      </c>
      <c r="F38" s="74" t="s">
        <v>13</v>
      </c>
      <c r="G38" s="76">
        <v>100000</v>
      </c>
      <c r="H38" s="74" t="s">
        <v>14</v>
      </c>
      <c r="I38" s="77">
        <v>0</v>
      </c>
      <c r="J38" s="76">
        <v>0</v>
      </c>
      <c r="K38" s="76">
        <v>100000</v>
      </c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</row>
    <row r="39" spans="1:114" ht="38.25" customHeight="1">
      <c r="A39" s="74">
        <v>37</v>
      </c>
      <c r="B39" s="74">
        <v>8700</v>
      </c>
      <c r="C39" s="74">
        <v>6207</v>
      </c>
      <c r="D39" s="78" t="s">
        <v>42</v>
      </c>
      <c r="E39" s="83" t="s">
        <v>21</v>
      </c>
      <c r="F39" s="83" t="s">
        <v>13</v>
      </c>
      <c r="G39" s="76">
        <v>270000</v>
      </c>
      <c r="H39" s="82" t="s">
        <v>64</v>
      </c>
      <c r="I39" s="77">
        <v>0.2</v>
      </c>
      <c r="J39" s="76">
        <v>54000</v>
      </c>
      <c r="K39" s="76">
        <v>216000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</row>
    <row r="40" spans="1:114" s="33" customFormat="1" ht="36" customHeight="1">
      <c r="A40" s="74">
        <v>38</v>
      </c>
      <c r="B40" s="74">
        <v>8178</v>
      </c>
      <c r="C40" s="74">
        <v>6102</v>
      </c>
      <c r="D40" s="75" t="s">
        <v>40</v>
      </c>
      <c r="E40" s="74" t="s">
        <v>19</v>
      </c>
      <c r="F40" s="74" t="s">
        <v>11</v>
      </c>
      <c r="G40" s="76">
        <v>15000</v>
      </c>
      <c r="H40" s="74" t="s">
        <v>20</v>
      </c>
      <c r="I40" s="77">
        <v>1</v>
      </c>
      <c r="J40" s="76">
        <v>15000</v>
      </c>
      <c r="K40" s="76">
        <v>0</v>
      </c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</row>
    <row r="41" spans="1:114" ht="30" customHeight="1">
      <c r="A41" s="74">
        <v>39</v>
      </c>
      <c r="B41" s="74">
        <v>8180</v>
      </c>
      <c r="C41" s="74">
        <v>6102</v>
      </c>
      <c r="D41" s="75" t="s">
        <v>47</v>
      </c>
      <c r="E41" s="74" t="s">
        <v>19</v>
      </c>
      <c r="F41" s="74" t="s">
        <v>13</v>
      </c>
      <c r="G41" s="76">
        <v>60000</v>
      </c>
      <c r="H41" s="74" t="s">
        <v>20</v>
      </c>
      <c r="I41" s="77">
        <v>1</v>
      </c>
      <c r="J41" s="76">
        <v>60000</v>
      </c>
      <c r="K41" s="76">
        <v>0</v>
      </c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</row>
    <row r="42" spans="1:114" s="33" customFormat="1" ht="63.75" customHeight="1">
      <c r="A42" s="74">
        <v>40</v>
      </c>
      <c r="B42" s="74">
        <v>9318</v>
      </c>
      <c r="C42" s="74">
        <v>6102</v>
      </c>
      <c r="D42" s="85" t="s">
        <v>48</v>
      </c>
      <c r="E42" s="74" t="s">
        <v>21</v>
      </c>
      <c r="F42" s="74" t="s">
        <v>11</v>
      </c>
      <c r="G42" s="76">
        <v>1122334</v>
      </c>
      <c r="H42" s="74" t="s">
        <v>57</v>
      </c>
      <c r="I42" s="77">
        <v>1</v>
      </c>
      <c r="J42" s="76">
        <v>1122334.09</v>
      </c>
      <c r="K42" s="76">
        <v>0</v>
      </c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</row>
    <row r="43" spans="1:114" ht="27.75" customHeight="1">
      <c r="A43" s="74">
        <v>41</v>
      </c>
      <c r="B43" s="74">
        <v>8300</v>
      </c>
      <c r="C43" s="74">
        <v>6102</v>
      </c>
      <c r="D43" s="85" t="s">
        <v>80</v>
      </c>
      <c r="E43" s="74" t="s">
        <v>21</v>
      </c>
      <c r="F43" s="74" t="s">
        <v>13</v>
      </c>
      <c r="G43" s="76">
        <v>60000</v>
      </c>
      <c r="H43" s="74" t="s">
        <v>14</v>
      </c>
      <c r="I43" s="77">
        <v>0</v>
      </c>
      <c r="J43" s="76">
        <v>0</v>
      </c>
      <c r="K43" s="76">
        <v>60000</v>
      </c>
      <c r="L43" s="15"/>
      <c r="M43" s="25"/>
      <c r="N43" s="25"/>
      <c r="O43" s="31"/>
      <c r="P43" s="25"/>
      <c r="Q43" s="25"/>
      <c r="R43" s="30"/>
      <c r="S43" s="32"/>
      <c r="T43" s="29"/>
      <c r="U43" s="30"/>
      <c r="V43" s="30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</row>
    <row r="44" spans="1:114" ht="23.25" customHeight="1">
      <c r="A44" s="74">
        <v>42</v>
      </c>
      <c r="B44" s="74">
        <v>9528</v>
      </c>
      <c r="C44" s="74">
        <v>6102</v>
      </c>
      <c r="D44" s="85" t="s">
        <v>52</v>
      </c>
      <c r="E44" s="74" t="s">
        <v>21</v>
      </c>
      <c r="F44" s="74" t="s">
        <v>11</v>
      </c>
      <c r="G44" s="76">
        <v>9900</v>
      </c>
      <c r="H44" s="74" t="s">
        <v>14</v>
      </c>
      <c r="I44" s="77">
        <v>0</v>
      </c>
      <c r="J44" s="76">
        <v>0</v>
      </c>
      <c r="K44" s="76">
        <v>9900</v>
      </c>
      <c r="L44" s="15"/>
      <c r="M44" s="36"/>
      <c r="N44" s="25"/>
      <c r="O44" s="37"/>
      <c r="P44" s="25"/>
      <c r="Q44" s="25"/>
      <c r="R44" s="30"/>
      <c r="S44" s="25"/>
      <c r="T44" s="29"/>
      <c r="U44" s="30"/>
      <c r="V44" s="30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</row>
    <row r="45" spans="1:114" ht="35.25" customHeight="1">
      <c r="A45" s="74">
        <v>43</v>
      </c>
      <c r="B45" s="74">
        <v>9550</v>
      </c>
      <c r="C45" s="74">
        <v>6102</v>
      </c>
      <c r="D45" s="85" t="s">
        <v>53</v>
      </c>
      <c r="E45" s="74" t="s">
        <v>21</v>
      </c>
      <c r="F45" s="74" t="s">
        <v>11</v>
      </c>
      <c r="G45" s="76">
        <v>7800</v>
      </c>
      <c r="H45" s="74" t="s">
        <v>14</v>
      </c>
      <c r="I45" s="77">
        <v>0</v>
      </c>
      <c r="J45" s="76">
        <v>0</v>
      </c>
      <c r="K45" s="76">
        <v>7800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</row>
    <row r="46" spans="1:114" s="33" customFormat="1" ht="42.75" customHeight="1">
      <c r="A46" s="74">
        <v>44</v>
      </c>
      <c r="B46" s="74">
        <v>8115</v>
      </c>
      <c r="C46" s="74">
        <v>6102</v>
      </c>
      <c r="D46" s="85" t="s">
        <v>54</v>
      </c>
      <c r="E46" s="74" t="s">
        <v>21</v>
      </c>
      <c r="F46" s="74" t="s">
        <v>11</v>
      </c>
      <c r="G46" s="76">
        <v>25920</v>
      </c>
      <c r="H46" s="74" t="s">
        <v>14</v>
      </c>
      <c r="I46" s="77">
        <v>0</v>
      </c>
      <c r="J46" s="76">
        <v>0</v>
      </c>
      <c r="K46" s="76">
        <v>25920</v>
      </c>
      <c r="L46" s="15"/>
      <c r="M46" s="25"/>
      <c r="N46" s="25"/>
      <c r="O46" s="31"/>
      <c r="P46" s="25"/>
      <c r="Q46" s="25"/>
      <c r="R46" s="30"/>
      <c r="S46" s="32"/>
      <c r="T46" s="29"/>
      <c r="U46" s="30"/>
      <c r="V46" s="30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</row>
    <row r="47" spans="1:114" s="33" customFormat="1" ht="38.25" customHeight="1">
      <c r="A47" s="74">
        <v>45</v>
      </c>
      <c r="B47" s="74">
        <v>1201</v>
      </c>
      <c r="C47" s="74">
        <v>6102</v>
      </c>
      <c r="D47" s="75" t="s">
        <v>55</v>
      </c>
      <c r="E47" s="74" t="s">
        <v>21</v>
      </c>
      <c r="F47" s="74" t="s">
        <v>13</v>
      </c>
      <c r="G47" s="76">
        <v>20000</v>
      </c>
      <c r="H47" s="74" t="s">
        <v>14</v>
      </c>
      <c r="I47" s="77">
        <v>0</v>
      </c>
      <c r="J47" s="76">
        <v>0</v>
      </c>
      <c r="K47" s="76">
        <v>20000</v>
      </c>
      <c r="L47" s="15"/>
      <c r="M47" s="25"/>
      <c r="N47" s="25"/>
      <c r="O47" s="31"/>
      <c r="P47" s="25"/>
      <c r="Q47" s="25"/>
      <c r="R47" s="30"/>
      <c r="S47" s="32"/>
      <c r="T47" s="29"/>
      <c r="U47" s="30"/>
      <c r="V47" s="30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</row>
    <row r="48" spans="1:114" s="33" customFormat="1" ht="34.5" customHeight="1">
      <c r="A48" s="74">
        <v>46</v>
      </c>
      <c r="B48" s="74">
        <v>9178</v>
      </c>
      <c r="C48" s="74">
        <v>6102</v>
      </c>
      <c r="D48" s="85" t="s">
        <v>61</v>
      </c>
      <c r="E48" s="74" t="s">
        <v>21</v>
      </c>
      <c r="F48" s="74" t="s">
        <v>13</v>
      </c>
      <c r="G48" s="76">
        <v>40000</v>
      </c>
      <c r="H48" s="86" t="s">
        <v>59</v>
      </c>
      <c r="I48" s="77">
        <v>1</v>
      </c>
      <c r="J48" s="76">
        <v>40000</v>
      </c>
      <c r="K48" s="76">
        <v>0</v>
      </c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</row>
    <row r="49" spans="1:114" ht="54.75" customHeight="1">
      <c r="A49" s="74">
        <v>47</v>
      </c>
      <c r="B49" s="74">
        <v>9601</v>
      </c>
      <c r="C49" s="74">
        <v>6102</v>
      </c>
      <c r="D49" s="85" t="s">
        <v>65</v>
      </c>
      <c r="E49" s="74" t="s">
        <v>21</v>
      </c>
      <c r="F49" s="74" t="s">
        <v>13</v>
      </c>
      <c r="G49" s="76">
        <v>60000</v>
      </c>
      <c r="H49" s="86" t="s">
        <v>59</v>
      </c>
      <c r="I49" s="77">
        <v>0</v>
      </c>
      <c r="J49" s="76">
        <v>60000</v>
      </c>
      <c r="K49" s="76">
        <v>0</v>
      </c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</row>
    <row r="50" spans="1:11" ht="28.5" customHeight="1">
      <c r="A50" s="87">
        <v>48</v>
      </c>
      <c r="B50" s="87">
        <v>9402</v>
      </c>
      <c r="C50" s="87">
        <v>6102</v>
      </c>
      <c r="D50" s="87" t="s">
        <v>77</v>
      </c>
      <c r="E50" s="88" t="s">
        <v>21</v>
      </c>
      <c r="F50" s="88" t="s">
        <v>11</v>
      </c>
      <c r="G50" s="89">
        <v>115500</v>
      </c>
      <c r="H50" s="88" t="s">
        <v>78</v>
      </c>
      <c r="I50" s="90">
        <v>1</v>
      </c>
      <c r="J50" s="89">
        <v>115500</v>
      </c>
      <c r="K50" s="91">
        <v>0</v>
      </c>
    </row>
    <row r="51" spans="1:11" ht="28.5" customHeight="1">
      <c r="A51" s="1"/>
      <c r="B51" s="1"/>
      <c r="C51" s="1"/>
      <c r="D51" s="1"/>
      <c r="E51" s="1"/>
      <c r="F51" s="1"/>
      <c r="G51" s="59">
        <f>SUM(G3:G50)</f>
        <v>3224127</v>
      </c>
      <c r="H51" s="1"/>
      <c r="I51" s="1"/>
      <c r="J51" s="59">
        <f>SUM(J3:J50)</f>
        <v>1668834.09</v>
      </c>
      <c r="K51" s="59">
        <f>SUM(K3:K50)</f>
        <v>1555293.4100000001</v>
      </c>
    </row>
    <row r="52" spans="1:11" ht="28.5" customHeight="1">
      <c r="A52" s="38"/>
      <c r="B52" s="38"/>
      <c r="C52" s="38"/>
      <c r="D52" s="44" t="s">
        <v>69</v>
      </c>
      <c r="E52" s="1"/>
      <c r="F52" s="1"/>
      <c r="G52" s="1"/>
      <c r="H52" s="1"/>
      <c r="I52" s="38"/>
      <c r="J52" s="38"/>
      <c r="K52" s="9"/>
    </row>
    <row r="53" spans="1:11" ht="12.75">
      <c r="A53" s="38"/>
      <c r="B53" s="38"/>
      <c r="C53" s="38"/>
      <c r="D53" s="39" t="s">
        <v>70</v>
      </c>
      <c r="E53" s="38"/>
      <c r="F53" s="38"/>
      <c r="G53" s="40">
        <f>+G55+G54</f>
        <v>3224127</v>
      </c>
      <c r="H53" s="41">
        <f>+G53/G53</f>
        <v>1</v>
      </c>
      <c r="I53" s="38"/>
      <c r="J53" s="38"/>
      <c r="K53" s="9"/>
    </row>
    <row r="54" spans="1:11" ht="12.75">
      <c r="A54" s="38"/>
      <c r="B54" s="38"/>
      <c r="C54" s="38"/>
      <c r="D54" s="38" t="s">
        <v>71</v>
      </c>
      <c r="E54" s="38"/>
      <c r="F54" s="38"/>
      <c r="G54" s="40">
        <f>SUM(G3:G17)</f>
        <v>286000</v>
      </c>
      <c r="H54" s="41">
        <f>+G54/G53</f>
        <v>0.0887061831001074</v>
      </c>
      <c r="I54" s="38"/>
      <c r="J54" s="38"/>
      <c r="K54" s="9"/>
    </row>
    <row r="55" spans="1:10" ht="12.75">
      <c r="A55" s="42"/>
      <c r="B55" s="42"/>
      <c r="C55" s="42"/>
      <c r="D55" s="73" t="s">
        <v>81</v>
      </c>
      <c r="E55" s="42"/>
      <c r="F55" s="42"/>
      <c r="G55" s="45">
        <f>SUM(G18:G50)</f>
        <v>2938127</v>
      </c>
      <c r="H55" s="47">
        <f>+G55/G53</f>
        <v>0.9112938168998926</v>
      </c>
      <c r="I55" s="42"/>
      <c r="J55" s="42"/>
    </row>
    <row r="56" spans="1:10" ht="12.75">
      <c r="A56" s="42"/>
      <c r="B56" s="42"/>
      <c r="C56" s="42"/>
      <c r="D56" s="42"/>
      <c r="E56" s="42"/>
      <c r="F56" s="42"/>
      <c r="G56" s="42"/>
      <c r="H56" s="42"/>
      <c r="I56" s="42"/>
      <c r="J56" s="42"/>
    </row>
    <row r="57" spans="1:10" ht="12.75">
      <c r="A57" s="42"/>
      <c r="B57" s="42"/>
      <c r="C57" s="42"/>
      <c r="D57" s="39" t="s">
        <v>70</v>
      </c>
      <c r="E57" s="42"/>
      <c r="F57" s="42"/>
      <c r="G57" s="49">
        <f>+G51</f>
        <v>3224127</v>
      </c>
      <c r="H57" s="41">
        <v>1</v>
      </c>
      <c r="I57" s="42"/>
      <c r="J57" s="42"/>
    </row>
    <row r="58" spans="1:10" ht="12.75">
      <c r="A58" s="10"/>
      <c r="B58" s="10"/>
      <c r="C58" s="10"/>
      <c r="D58" s="46" t="s">
        <v>72</v>
      </c>
      <c r="E58" s="10"/>
      <c r="F58" s="10"/>
      <c r="G58" s="48">
        <f>+J51</f>
        <v>1668834.09</v>
      </c>
      <c r="H58" s="41">
        <f>+G58/G57</f>
        <v>0.5176080501791648</v>
      </c>
      <c r="I58" s="10"/>
      <c r="J58" s="10"/>
    </row>
    <row r="59" spans="1:10" ht="12.75">
      <c r="A59" s="10"/>
      <c r="B59" s="10"/>
      <c r="C59" s="10"/>
      <c r="D59" s="46" t="s">
        <v>73</v>
      </c>
      <c r="E59" s="10"/>
      <c r="F59" s="10"/>
      <c r="G59" s="48">
        <f>+K51</f>
        <v>1555293.4100000001</v>
      </c>
      <c r="H59" s="41">
        <f>+G59/G57</f>
        <v>0.48239210490157497</v>
      </c>
      <c r="I59" s="10"/>
      <c r="J59" s="10"/>
    </row>
    <row r="60" spans="1:10" ht="12.75">
      <c r="A60" s="10"/>
      <c r="B60" s="10"/>
      <c r="C60" s="10"/>
      <c r="D60" s="50" t="s">
        <v>74</v>
      </c>
      <c r="E60" s="51"/>
      <c r="F60" s="51"/>
      <c r="G60" s="52">
        <f>SUM(G61:G64)</f>
        <v>1668834.09</v>
      </c>
      <c r="H60" s="41"/>
      <c r="I60" s="10"/>
      <c r="J60" s="10"/>
    </row>
    <row r="61" spans="4:8" ht="12.75">
      <c r="D61" s="53" t="s">
        <v>30</v>
      </c>
      <c r="E61" s="54"/>
      <c r="F61" s="54"/>
      <c r="G61" s="55">
        <f>+J29+J40+J41</f>
        <v>120000</v>
      </c>
      <c r="H61" s="41">
        <f>+G61/G60</f>
        <v>0.0719064889188595</v>
      </c>
    </row>
    <row r="62" spans="4:8" ht="12.75">
      <c r="D62" s="53" t="s">
        <v>75</v>
      </c>
      <c r="E62" s="54"/>
      <c r="F62" s="54"/>
      <c r="G62" s="55">
        <f>+J3+J6+J13+J39</f>
        <v>211000</v>
      </c>
      <c r="H62" s="41">
        <f>+G62/G60</f>
        <v>0.12643557634899463</v>
      </c>
    </row>
    <row r="63" spans="4:8" ht="12.75">
      <c r="D63" s="53" t="s">
        <v>76</v>
      </c>
      <c r="E63" s="54"/>
      <c r="F63" s="54"/>
      <c r="G63" s="55">
        <f>+J49+J48</f>
        <v>100000</v>
      </c>
      <c r="H63" s="41">
        <f>+G63/G60</f>
        <v>0.059922074099049594</v>
      </c>
    </row>
    <row r="64" spans="4:8" ht="12.75">
      <c r="D64" s="53" t="s">
        <v>79</v>
      </c>
      <c r="E64" s="54"/>
      <c r="F64" s="54"/>
      <c r="G64" s="55">
        <f>+J42+J50</f>
        <v>1237834.09</v>
      </c>
      <c r="H64" s="41">
        <f>+G64/G60</f>
        <v>0.7417358606330963</v>
      </c>
    </row>
    <row r="65" spans="4:8" ht="12.75">
      <c r="D65" s="54"/>
      <c r="E65" s="54"/>
      <c r="F65" s="54"/>
      <c r="G65" s="54"/>
      <c r="H65" s="41"/>
    </row>
  </sheetData>
  <sheetProtection/>
  <mergeCells count="1">
    <mergeCell ref="B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J66"/>
  <sheetViews>
    <sheetView zoomScalePageLayoutView="0" workbookViewId="0" topLeftCell="A48">
      <selection activeCell="A1" sqref="A1:IV16384"/>
    </sheetView>
  </sheetViews>
  <sheetFormatPr defaultColWidth="9.140625" defaultRowHeight="12.75"/>
  <cols>
    <col min="1" max="1" width="3.421875" style="0" customWidth="1"/>
    <col min="2" max="2" width="8.00390625" style="0" customWidth="1"/>
    <col min="3" max="3" width="8.140625" style="0" customWidth="1"/>
    <col min="4" max="4" width="33.28125" style="0" customWidth="1"/>
    <col min="5" max="5" width="7.421875" style="0" customWidth="1"/>
    <col min="6" max="6" width="6.57421875" style="0" customWidth="1"/>
    <col min="7" max="7" width="13.140625" style="0" customWidth="1"/>
    <col min="8" max="8" width="17.28125" style="0" customWidth="1"/>
    <col min="9" max="9" width="8.421875" style="0" customWidth="1"/>
    <col min="10" max="10" width="11.00390625" style="0" customWidth="1"/>
    <col min="11" max="11" width="10.8515625" style="0" customWidth="1"/>
    <col min="12" max="12" width="8.00390625" style="0" customWidth="1"/>
    <col min="13" max="13" width="9.28125" style="0" customWidth="1"/>
    <col min="14" max="14" width="8.8515625" style="0" customWidth="1"/>
    <col min="15" max="15" width="46.7109375" style="0" customWidth="1"/>
  </cols>
  <sheetData>
    <row r="1" spans="1:114" ht="22.5" customHeight="1">
      <c r="A1" s="1"/>
      <c r="B1" s="188" t="s">
        <v>84</v>
      </c>
      <c r="C1" s="188"/>
      <c r="D1" s="188"/>
      <c r="E1" s="188"/>
      <c r="F1" s="188"/>
      <c r="G1" s="188"/>
      <c r="H1" s="188"/>
      <c r="I1" s="188"/>
      <c r="J1" s="188"/>
      <c r="K1" s="188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</row>
    <row r="2" spans="1:114" ht="45">
      <c r="A2" s="2"/>
      <c r="B2" s="2" t="s">
        <v>0</v>
      </c>
      <c r="C2" s="43" t="s">
        <v>1</v>
      </c>
      <c r="D2" s="3" t="s">
        <v>2</v>
      </c>
      <c r="E2" s="2" t="s">
        <v>3</v>
      </c>
      <c r="F2" s="43" t="s">
        <v>4</v>
      </c>
      <c r="G2" s="3" t="s">
        <v>45</v>
      </c>
      <c r="H2" s="2" t="s">
        <v>5</v>
      </c>
      <c r="I2" s="2" t="s">
        <v>6</v>
      </c>
      <c r="J2" s="2" t="s">
        <v>7</v>
      </c>
      <c r="K2" s="2" t="s">
        <v>8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</row>
    <row r="3" spans="1:114" ht="53.25" customHeight="1">
      <c r="A3" s="74">
        <v>1</v>
      </c>
      <c r="B3" s="74">
        <v>4102</v>
      </c>
      <c r="C3" s="74">
        <v>6103</v>
      </c>
      <c r="D3" s="75" t="s">
        <v>9</v>
      </c>
      <c r="E3" s="74" t="s">
        <v>10</v>
      </c>
      <c r="F3" s="74" t="s">
        <v>11</v>
      </c>
      <c r="G3" s="76">
        <v>35000</v>
      </c>
      <c r="H3" s="74" t="s">
        <v>12</v>
      </c>
      <c r="I3" s="77">
        <v>1</v>
      </c>
      <c r="J3" s="76">
        <v>35000</v>
      </c>
      <c r="K3" s="76">
        <v>0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</row>
    <row r="4" spans="1:114" s="33" customFormat="1" ht="37.5" customHeight="1">
      <c r="A4" s="74">
        <v>2</v>
      </c>
      <c r="B4" s="74">
        <v>4314</v>
      </c>
      <c r="C4" s="74">
        <v>6103</v>
      </c>
      <c r="D4" s="75" t="s">
        <v>66</v>
      </c>
      <c r="E4" s="74" t="s">
        <v>10</v>
      </c>
      <c r="F4" s="74" t="s">
        <v>13</v>
      </c>
      <c r="G4" s="76">
        <v>20000</v>
      </c>
      <c r="H4" s="74" t="s">
        <v>14</v>
      </c>
      <c r="I4" s="77">
        <v>0</v>
      </c>
      <c r="J4" s="76">
        <v>0</v>
      </c>
      <c r="K4" s="76">
        <v>20000</v>
      </c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</row>
    <row r="5" spans="1:114" s="33" customFormat="1" ht="32.25" customHeight="1">
      <c r="A5" s="74">
        <v>3</v>
      </c>
      <c r="B5" s="74">
        <v>4108</v>
      </c>
      <c r="C5" s="74">
        <v>6103</v>
      </c>
      <c r="D5" s="75" t="s">
        <v>15</v>
      </c>
      <c r="E5" s="74" t="s">
        <v>10</v>
      </c>
      <c r="F5" s="74" t="s">
        <v>13</v>
      </c>
      <c r="G5" s="76">
        <v>5000</v>
      </c>
      <c r="H5" s="74" t="s">
        <v>14</v>
      </c>
      <c r="I5" s="77">
        <v>0</v>
      </c>
      <c r="J5" s="76">
        <v>0</v>
      </c>
      <c r="K5" s="76">
        <v>5000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</row>
    <row r="6" spans="1:114" s="33" customFormat="1" ht="28.5" customHeight="1">
      <c r="A6" s="74">
        <v>4</v>
      </c>
      <c r="B6" s="74">
        <v>4121</v>
      </c>
      <c r="C6" s="74">
        <v>6103</v>
      </c>
      <c r="D6" s="75" t="s">
        <v>16</v>
      </c>
      <c r="E6" s="74" t="s">
        <v>10</v>
      </c>
      <c r="F6" s="74" t="s">
        <v>13</v>
      </c>
      <c r="G6" s="76">
        <v>120000</v>
      </c>
      <c r="H6" s="74" t="s">
        <v>12</v>
      </c>
      <c r="I6" s="77">
        <v>1</v>
      </c>
      <c r="J6" s="76">
        <v>120000</v>
      </c>
      <c r="K6" s="76">
        <v>0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</row>
    <row r="7" spans="1:114" s="33" customFormat="1" ht="50.25" customHeight="1">
      <c r="A7" s="92">
        <v>5</v>
      </c>
      <c r="B7" s="92">
        <v>4123</v>
      </c>
      <c r="C7" s="92">
        <v>6103</v>
      </c>
      <c r="D7" s="93" t="s">
        <v>83</v>
      </c>
      <c r="E7" s="94" t="s">
        <v>10</v>
      </c>
      <c r="F7" s="95" t="s">
        <v>13</v>
      </c>
      <c r="G7" s="96">
        <v>20000</v>
      </c>
      <c r="H7" s="92" t="s">
        <v>14</v>
      </c>
      <c r="I7" s="97">
        <v>0</v>
      </c>
      <c r="J7" s="96">
        <v>0</v>
      </c>
      <c r="K7" s="96">
        <v>20000</v>
      </c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</row>
    <row r="8" spans="1:114" s="33" customFormat="1" ht="45" customHeight="1">
      <c r="A8" s="74">
        <v>6</v>
      </c>
      <c r="B8" s="74">
        <v>4124</v>
      </c>
      <c r="C8" s="74">
        <v>6103</v>
      </c>
      <c r="D8" s="78" t="s">
        <v>63</v>
      </c>
      <c r="E8" s="79" t="s">
        <v>10</v>
      </c>
      <c r="F8" s="80" t="s">
        <v>13</v>
      </c>
      <c r="G8" s="76">
        <v>20000</v>
      </c>
      <c r="H8" s="74" t="s">
        <v>14</v>
      </c>
      <c r="I8" s="77">
        <v>0</v>
      </c>
      <c r="J8" s="76">
        <v>0</v>
      </c>
      <c r="K8" s="76">
        <v>20000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</row>
    <row r="9" spans="1:114" s="33" customFormat="1" ht="29.25" customHeight="1">
      <c r="A9" s="74">
        <v>7</v>
      </c>
      <c r="B9" s="74">
        <v>4601</v>
      </c>
      <c r="C9" s="74">
        <v>6103</v>
      </c>
      <c r="D9" s="75" t="s">
        <v>17</v>
      </c>
      <c r="E9" s="74" t="s">
        <v>10</v>
      </c>
      <c r="F9" s="74" t="s">
        <v>13</v>
      </c>
      <c r="G9" s="76">
        <v>6000</v>
      </c>
      <c r="H9" s="74" t="s">
        <v>14</v>
      </c>
      <c r="I9" s="77">
        <v>0</v>
      </c>
      <c r="J9" s="76">
        <v>0</v>
      </c>
      <c r="K9" s="81">
        <v>6000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</row>
    <row r="10" spans="1:114" ht="38.25" customHeight="1">
      <c r="A10" s="74">
        <v>8</v>
      </c>
      <c r="B10" s="74">
        <v>4403</v>
      </c>
      <c r="C10" s="74">
        <v>6103</v>
      </c>
      <c r="D10" s="78" t="s">
        <v>32</v>
      </c>
      <c r="E10" s="74" t="s">
        <v>10</v>
      </c>
      <c r="F10" s="74" t="s">
        <v>11</v>
      </c>
      <c r="G10" s="76">
        <v>5000</v>
      </c>
      <c r="H10" s="74" t="s">
        <v>14</v>
      </c>
      <c r="I10" s="77">
        <v>0</v>
      </c>
      <c r="J10" s="76">
        <v>0</v>
      </c>
      <c r="K10" s="81">
        <v>5000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</row>
    <row r="11" spans="1:114" s="33" customFormat="1" ht="41.25" customHeight="1">
      <c r="A11" s="74">
        <v>9</v>
      </c>
      <c r="B11" s="74">
        <v>4404</v>
      </c>
      <c r="C11" s="74">
        <v>6103</v>
      </c>
      <c r="D11" s="78" t="s">
        <v>33</v>
      </c>
      <c r="E11" s="74" t="s">
        <v>10</v>
      </c>
      <c r="F11" s="74" t="s">
        <v>13</v>
      </c>
      <c r="G11" s="76">
        <v>5000</v>
      </c>
      <c r="H11" s="74" t="s">
        <v>14</v>
      </c>
      <c r="I11" s="77">
        <v>0</v>
      </c>
      <c r="J11" s="76">
        <v>0</v>
      </c>
      <c r="K11" s="81">
        <v>5000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</row>
    <row r="12" spans="1:114" ht="42.75" customHeight="1">
      <c r="A12" s="74">
        <v>10</v>
      </c>
      <c r="B12" s="74">
        <v>4405</v>
      </c>
      <c r="C12" s="74">
        <v>6103</v>
      </c>
      <c r="D12" s="78" t="s">
        <v>68</v>
      </c>
      <c r="E12" s="74" t="s">
        <v>10</v>
      </c>
      <c r="F12" s="74" t="s">
        <v>11</v>
      </c>
      <c r="G12" s="76">
        <v>12000</v>
      </c>
      <c r="H12" s="74" t="s">
        <v>14</v>
      </c>
      <c r="I12" s="77">
        <v>0</v>
      </c>
      <c r="J12" s="76">
        <v>0</v>
      </c>
      <c r="K12" s="81">
        <v>12000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</row>
    <row r="13" spans="1:114" s="33" customFormat="1" ht="37.5" customHeight="1">
      <c r="A13" s="74">
        <v>11</v>
      </c>
      <c r="B13" s="74">
        <v>4700</v>
      </c>
      <c r="C13" s="74">
        <v>6103</v>
      </c>
      <c r="D13" s="78" t="s">
        <v>37</v>
      </c>
      <c r="E13" s="74" t="s">
        <v>10</v>
      </c>
      <c r="F13" s="74" t="s">
        <v>13</v>
      </c>
      <c r="G13" s="76">
        <v>10000</v>
      </c>
      <c r="H13" s="82" t="s">
        <v>64</v>
      </c>
      <c r="I13" s="77">
        <v>0.2</v>
      </c>
      <c r="J13" s="76">
        <v>2000</v>
      </c>
      <c r="K13" s="81">
        <v>8000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</row>
    <row r="14" spans="1:114" s="33" customFormat="1" ht="27.75" customHeight="1">
      <c r="A14" s="74">
        <v>12</v>
      </c>
      <c r="B14" s="74">
        <v>4125</v>
      </c>
      <c r="C14" s="74">
        <v>6103</v>
      </c>
      <c r="D14" s="78" t="s">
        <v>41</v>
      </c>
      <c r="E14" s="83" t="s">
        <v>10</v>
      </c>
      <c r="F14" s="83" t="s">
        <v>13</v>
      </c>
      <c r="G14" s="84">
        <v>10000</v>
      </c>
      <c r="H14" s="74" t="s">
        <v>14</v>
      </c>
      <c r="I14" s="77">
        <v>0</v>
      </c>
      <c r="J14" s="76">
        <v>0</v>
      </c>
      <c r="K14" s="81">
        <v>10000</v>
      </c>
      <c r="L14" s="15"/>
      <c r="M14" s="23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</row>
    <row r="15" spans="1:114" ht="39" customHeight="1">
      <c r="A15" s="74">
        <v>13</v>
      </c>
      <c r="B15" s="74">
        <v>4312</v>
      </c>
      <c r="C15" s="74">
        <v>6103</v>
      </c>
      <c r="D15" s="78" t="s">
        <v>67</v>
      </c>
      <c r="E15" s="83" t="s">
        <v>10</v>
      </c>
      <c r="F15" s="74" t="s">
        <v>11</v>
      </c>
      <c r="G15" s="84">
        <v>5000</v>
      </c>
      <c r="H15" s="74" t="s">
        <v>14</v>
      </c>
      <c r="I15" s="77">
        <v>0</v>
      </c>
      <c r="J15" s="76">
        <v>0</v>
      </c>
      <c r="K15" s="81">
        <v>5000</v>
      </c>
      <c r="L15" s="15"/>
      <c r="M15" s="25"/>
      <c r="N15" s="25"/>
      <c r="O15" s="26"/>
      <c r="P15" s="27"/>
      <c r="Q15" s="25"/>
      <c r="R15" s="28"/>
      <c r="S15" s="25"/>
      <c r="T15" s="29"/>
      <c r="U15" s="30"/>
      <c r="V15" s="30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</row>
    <row r="16" spans="1:114" ht="35.25" customHeight="1">
      <c r="A16" s="74">
        <v>14</v>
      </c>
      <c r="B16" s="74">
        <v>4313</v>
      </c>
      <c r="C16" s="74">
        <v>6103</v>
      </c>
      <c r="D16" s="78" t="s">
        <v>49</v>
      </c>
      <c r="E16" s="83" t="s">
        <v>10</v>
      </c>
      <c r="F16" s="74" t="s">
        <v>11</v>
      </c>
      <c r="G16" s="84">
        <v>8000</v>
      </c>
      <c r="H16" s="74" t="s">
        <v>14</v>
      </c>
      <c r="I16" s="77">
        <v>0</v>
      </c>
      <c r="J16" s="76">
        <v>0</v>
      </c>
      <c r="K16" s="81">
        <v>8000</v>
      </c>
      <c r="L16" s="15"/>
      <c r="M16" s="2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</row>
    <row r="17" spans="1:114" s="33" customFormat="1" ht="38.25" customHeight="1">
      <c r="A17" s="74">
        <v>15</v>
      </c>
      <c r="B17" s="74">
        <v>4701</v>
      </c>
      <c r="C17" s="74">
        <v>6103</v>
      </c>
      <c r="D17" s="78" t="s">
        <v>60</v>
      </c>
      <c r="E17" s="83" t="s">
        <v>10</v>
      </c>
      <c r="F17" s="74" t="s">
        <v>13</v>
      </c>
      <c r="G17" s="84">
        <v>5000</v>
      </c>
      <c r="H17" s="74" t="s">
        <v>14</v>
      </c>
      <c r="I17" s="77">
        <v>0</v>
      </c>
      <c r="J17" s="76">
        <v>0</v>
      </c>
      <c r="K17" s="81">
        <v>5000</v>
      </c>
      <c r="L17" s="15"/>
      <c r="M17" s="2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</row>
    <row r="18" spans="1:114" ht="30" customHeight="1">
      <c r="A18" s="74">
        <v>16</v>
      </c>
      <c r="B18" s="74">
        <v>8116</v>
      </c>
      <c r="C18" s="74">
        <v>6102</v>
      </c>
      <c r="D18" s="75" t="s">
        <v>18</v>
      </c>
      <c r="E18" s="74" t="s">
        <v>19</v>
      </c>
      <c r="F18" s="74" t="s">
        <v>11</v>
      </c>
      <c r="G18" s="76">
        <v>100000</v>
      </c>
      <c r="H18" s="74" t="s">
        <v>14</v>
      </c>
      <c r="I18" s="77">
        <v>0</v>
      </c>
      <c r="J18" s="76">
        <v>0</v>
      </c>
      <c r="K18" s="81">
        <v>100000</v>
      </c>
      <c r="L18" s="15"/>
      <c r="M18" s="2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</row>
    <row r="19" spans="1:114" ht="30" customHeight="1">
      <c r="A19" s="74">
        <v>17</v>
      </c>
      <c r="B19" s="74">
        <v>8146</v>
      </c>
      <c r="C19" s="74">
        <v>6102</v>
      </c>
      <c r="D19" s="75" t="s">
        <v>43</v>
      </c>
      <c r="E19" s="74" t="s">
        <v>19</v>
      </c>
      <c r="F19" s="74" t="s">
        <v>11</v>
      </c>
      <c r="G19" s="76">
        <v>38264</v>
      </c>
      <c r="H19" s="74" t="s">
        <v>14</v>
      </c>
      <c r="I19" s="77">
        <v>0</v>
      </c>
      <c r="J19" s="76">
        <v>0</v>
      </c>
      <c r="K19" s="81">
        <v>38264</v>
      </c>
      <c r="L19" s="15"/>
      <c r="M19" s="2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</row>
    <row r="20" spans="1:114" s="33" customFormat="1" ht="30.75" customHeight="1">
      <c r="A20" s="92">
        <v>18</v>
      </c>
      <c r="B20" s="92">
        <v>8148</v>
      </c>
      <c r="C20" s="92">
        <v>6102</v>
      </c>
      <c r="D20" s="98" t="s">
        <v>44</v>
      </c>
      <c r="E20" s="92" t="s">
        <v>19</v>
      </c>
      <c r="F20" s="92" t="s">
        <v>13</v>
      </c>
      <c r="G20" s="96">
        <v>60000</v>
      </c>
      <c r="H20" s="92" t="s">
        <v>14</v>
      </c>
      <c r="I20" s="97">
        <v>0</v>
      </c>
      <c r="J20" s="96">
        <v>0</v>
      </c>
      <c r="K20" s="99">
        <v>60000</v>
      </c>
      <c r="L20" s="15"/>
      <c r="M20" s="2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</row>
    <row r="21" spans="1:114" s="33" customFormat="1" ht="30" customHeight="1">
      <c r="A21" s="74">
        <v>19</v>
      </c>
      <c r="B21" s="74">
        <v>8167</v>
      </c>
      <c r="C21" s="74">
        <v>6102</v>
      </c>
      <c r="D21" s="75" t="s">
        <v>22</v>
      </c>
      <c r="E21" s="74" t="s">
        <v>19</v>
      </c>
      <c r="F21" s="74" t="s">
        <v>13</v>
      </c>
      <c r="G21" s="76">
        <v>60000</v>
      </c>
      <c r="H21" s="74" t="s">
        <v>14</v>
      </c>
      <c r="I21" s="77">
        <v>0</v>
      </c>
      <c r="J21" s="76">
        <v>0</v>
      </c>
      <c r="K21" s="81">
        <v>60000</v>
      </c>
      <c r="L21" s="15"/>
      <c r="M21" s="23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</row>
    <row r="22" spans="1:114" ht="30" customHeight="1">
      <c r="A22" s="74">
        <v>20</v>
      </c>
      <c r="B22" s="74">
        <v>8177</v>
      </c>
      <c r="C22" s="74">
        <v>6198</v>
      </c>
      <c r="D22" s="75" t="s">
        <v>34</v>
      </c>
      <c r="E22" s="74" t="s">
        <v>19</v>
      </c>
      <c r="F22" s="74" t="s">
        <v>11</v>
      </c>
      <c r="G22" s="76">
        <v>5000</v>
      </c>
      <c r="H22" s="74" t="s">
        <v>14</v>
      </c>
      <c r="I22" s="77">
        <v>0</v>
      </c>
      <c r="J22" s="76">
        <v>0</v>
      </c>
      <c r="K22" s="76">
        <v>5000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</row>
    <row r="23" spans="1:114" s="33" customFormat="1" ht="22.5" customHeight="1">
      <c r="A23" s="74">
        <v>21</v>
      </c>
      <c r="B23" s="74">
        <v>8179</v>
      </c>
      <c r="C23" s="74">
        <v>6198</v>
      </c>
      <c r="D23" s="75" t="s">
        <v>50</v>
      </c>
      <c r="E23" s="74" t="s">
        <v>19</v>
      </c>
      <c r="F23" s="74" t="s">
        <v>13</v>
      </c>
      <c r="G23" s="76">
        <v>10000</v>
      </c>
      <c r="H23" s="74" t="s">
        <v>14</v>
      </c>
      <c r="I23" s="77">
        <v>0</v>
      </c>
      <c r="J23" s="76">
        <v>0</v>
      </c>
      <c r="K23" s="76">
        <v>10000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</row>
    <row r="24" spans="1:114" s="33" customFormat="1" ht="36" customHeight="1">
      <c r="A24" s="74">
        <v>22</v>
      </c>
      <c r="B24" s="74">
        <v>8173</v>
      </c>
      <c r="C24" s="74">
        <v>6102</v>
      </c>
      <c r="D24" s="75" t="s">
        <v>46</v>
      </c>
      <c r="E24" s="74" t="s">
        <v>19</v>
      </c>
      <c r="F24" s="74" t="s">
        <v>13</v>
      </c>
      <c r="G24" s="76">
        <v>300000</v>
      </c>
      <c r="H24" s="74" t="s">
        <v>14</v>
      </c>
      <c r="I24" s="77">
        <v>0</v>
      </c>
      <c r="J24" s="76">
        <v>0</v>
      </c>
      <c r="K24" s="81">
        <v>300000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</row>
    <row r="25" spans="1:114" ht="36" customHeight="1">
      <c r="A25" s="74">
        <v>23</v>
      </c>
      <c r="B25" s="74">
        <v>8210</v>
      </c>
      <c r="C25" s="74">
        <v>6207</v>
      </c>
      <c r="D25" s="75" t="s">
        <v>39</v>
      </c>
      <c r="E25" s="74" t="s">
        <v>19</v>
      </c>
      <c r="F25" s="74" t="s">
        <v>11</v>
      </c>
      <c r="G25" s="76">
        <v>16000</v>
      </c>
      <c r="H25" s="74" t="s">
        <v>14</v>
      </c>
      <c r="I25" s="77">
        <v>0</v>
      </c>
      <c r="J25" s="76">
        <v>0</v>
      </c>
      <c r="K25" s="81">
        <v>16000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</row>
    <row r="26" spans="1:114" ht="29.25" customHeight="1">
      <c r="A26" s="74">
        <v>24</v>
      </c>
      <c r="B26" s="74">
        <v>8509</v>
      </c>
      <c r="C26" s="74">
        <v>6207</v>
      </c>
      <c r="D26" s="75" t="s">
        <v>38</v>
      </c>
      <c r="E26" s="74" t="s">
        <v>19</v>
      </c>
      <c r="F26" s="74" t="s">
        <v>11</v>
      </c>
      <c r="G26" s="76">
        <v>17000</v>
      </c>
      <c r="H26" s="74" t="s">
        <v>14</v>
      </c>
      <c r="I26" s="77">
        <v>0</v>
      </c>
      <c r="J26" s="76">
        <v>0</v>
      </c>
      <c r="K26" s="81">
        <v>17000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</row>
    <row r="27" spans="1:114" ht="43.5" customHeight="1">
      <c r="A27" s="74">
        <v>25</v>
      </c>
      <c r="B27" s="74">
        <v>8508</v>
      </c>
      <c r="C27" s="74">
        <v>6207</v>
      </c>
      <c r="D27" s="75" t="s">
        <v>24</v>
      </c>
      <c r="E27" s="74" t="s">
        <v>19</v>
      </c>
      <c r="F27" s="74" t="s">
        <v>11</v>
      </c>
      <c r="G27" s="76">
        <v>23700</v>
      </c>
      <c r="H27" s="74" t="s">
        <v>14</v>
      </c>
      <c r="I27" s="77">
        <v>0</v>
      </c>
      <c r="J27" s="76">
        <v>0</v>
      </c>
      <c r="K27" s="81">
        <v>23700</v>
      </c>
      <c r="L27" s="24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</row>
    <row r="28" spans="1:114" s="33" customFormat="1" ht="24" customHeight="1">
      <c r="A28" s="74">
        <v>26</v>
      </c>
      <c r="B28" s="74">
        <v>8601</v>
      </c>
      <c r="C28" s="74">
        <v>6198</v>
      </c>
      <c r="D28" s="75" t="s">
        <v>25</v>
      </c>
      <c r="E28" s="74" t="s">
        <v>19</v>
      </c>
      <c r="F28" s="74" t="s">
        <v>13</v>
      </c>
      <c r="G28" s="76">
        <v>50000</v>
      </c>
      <c r="H28" s="74" t="s">
        <v>14</v>
      </c>
      <c r="I28" s="77">
        <v>0</v>
      </c>
      <c r="J28" s="76">
        <v>0</v>
      </c>
      <c r="K28" s="81">
        <v>50000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</row>
    <row r="29" spans="1:114" ht="27.75" customHeight="1">
      <c r="A29" s="74">
        <v>27</v>
      </c>
      <c r="B29" s="74">
        <v>8243</v>
      </c>
      <c r="C29" s="74">
        <v>6102</v>
      </c>
      <c r="D29" s="75" t="s">
        <v>23</v>
      </c>
      <c r="E29" s="74" t="s">
        <v>21</v>
      </c>
      <c r="F29" s="74" t="s">
        <v>11</v>
      </c>
      <c r="G29" s="76">
        <v>45000</v>
      </c>
      <c r="H29" s="74" t="s">
        <v>20</v>
      </c>
      <c r="I29" s="77">
        <v>1</v>
      </c>
      <c r="J29" s="76">
        <v>45000</v>
      </c>
      <c r="K29" s="81">
        <v>0</v>
      </c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</row>
    <row r="30" spans="1:114" ht="27" customHeight="1">
      <c r="A30" s="74">
        <f>+A29+1</f>
        <v>28</v>
      </c>
      <c r="B30" s="74">
        <v>9159</v>
      </c>
      <c r="C30" s="74">
        <v>6102</v>
      </c>
      <c r="D30" s="75" t="s">
        <v>26</v>
      </c>
      <c r="E30" s="74" t="s">
        <v>21</v>
      </c>
      <c r="F30" s="74" t="s">
        <v>11</v>
      </c>
      <c r="G30" s="76">
        <v>20000</v>
      </c>
      <c r="H30" s="74" t="s">
        <v>14</v>
      </c>
      <c r="I30" s="77">
        <v>0</v>
      </c>
      <c r="J30" s="76">
        <v>0</v>
      </c>
      <c r="K30" s="81">
        <v>20000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</row>
    <row r="31" spans="1:114" ht="39.75" customHeight="1">
      <c r="A31" s="74">
        <v>29</v>
      </c>
      <c r="B31" s="74">
        <v>9237</v>
      </c>
      <c r="C31" s="74">
        <v>6102</v>
      </c>
      <c r="D31" s="75" t="s">
        <v>27</v>
      </c>
      <c r="E31" s="74" t="s">
        <v>21</v>
      </c>
      <c r="F31" s="74" t="s">
        <v>11</v>
      </c>
      <c r="G31" s="76">
        <v>5000</v>
      </c>
      <c r="H31" s="74" t="s">
        <v>14</v>
      </c>
      <c r="I31" s="77">
        <v>0</v>
      </c>
      <c r="J31" s="76">
        <v>0</v>
      </c>
      <c r="K31" s="81">
        <v>5000</v>
      </c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</row>
    <row r="32" spans="1:114" ht="35.25" customHeight="1">
      <c r="A32" s="74">
        <v>30</v>
      </c>
      <c r="B32" s="74">
        <v>9240</v>
      </c>
      <c r="C32" s="74">
        <v>6102</v>
      </c>
      <c r="D32" s="75" t="s">
        <v>51</v>
      </c>
      <c r="E32" s="74" t="s">
        <v>21</v>
      </c>
      <c r="F32" s="74" t="s">
        <v>11</v>
      </c>
      <c r="G32" s="76">
        <v>5000</v>
      </c>
      <c r="H32" s="74" t="s">
        <v>14</v>
      </c>
      <c r="I32" s="77">
        <v>0</v>
      </c>
      <c r="J32" s="76">
        <v>0</v>
      </c>
      <c r="K32" s="81">
        <v>5000</v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</row>
    <row r="33" spans="1:114" s="33" customFormat="1" ht="28.5" customHeight="1">
      <c r="A33" s="74">
        <v>31</v>
      </c>
      <c r="B33" s="74">
        <v>9317</v>
      </c>
      <c r="C33" s="74">
        <v>6102</v>
      </c>
      <c r="D33" s="75" t="s">
        <v>28</v>
      </c>
      <c r="E33" s="74" t="s">
        <v>21</v>
      </c>
      <c r="F33" s="74" t="s">
        <v>11</v>
      </c>
      <c r="G33" s="76">
        <v>100000</v>
      </c>
      <c r="H33" s="74" t="s">
        <v>14</v>
      </c>
      <c r="I33" s="77">
        <v>0</v>
      </c>
      <c r="J33" s="76">
        <v>0</v>
      </c>
      <c r="K33" s="76">
        <v>100000</v>
      </c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</row>
    <row r="34" spans="1:114" ht="28.5" customHeight="1">
      <c r="A34" s="74">
        <v>32</v>
      </c>
      <c r="B34" s="74">
        <v>9319</v>
      </c>
      <c r="C34" s="74">
        <v>6102</v>
      </c>
      <c r="D34" s="75" t="s">
        <v>56</v>
      </c>
      <c r="E34" s="74" t="s">
        <v>21</v>
      </c>
      <c r="F34" s="74" t="s">
        <v>13</v>
      </c>
      <c r="G34" s="76">
        <v>100000</v>
      </c>
      <c r="H34" s="74" t="s">
        <v>14</v>
      </c>
      <c r="I34" s="77">
        <v>0</v>
      </c>
      <c r="J34" s="76">
        <v>0</v>
      </c>
      <c r="K34" s="76">
        <v>100000</v>
      </c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</row>
    <row r="35" spans="1:114" ht="48" customHeight="1">
      <c r="A35" s="74">
        <f>+A34+1</f>
        <v>33</v>
      </c>
      <c r="B35" s="74">
        <v>9320</v>
      </c>
      <c r="C35" s="74">
        <v>6102</v>
      </c>
      <c r="D35" s="75" t="s">
        <v>85</v>
      </c>
      <c r="E35" s="74" t="s">
        <v>21</v>
      </c>
      <c r="F35" s="74" t="s">
        <v>13</v>
      </c>
      <c r="G35" s="76">
        <v>2500000</v>
      </c>
      <c r="H35" s="74" t="s">
        <v>57</v>
      </c>
      <c r="I35" s="77">
        <v>1</v>
      </c>
      <c r="J35" s="76">
        <v>2500000</v>
      </c>
      <c r="K35" s="76">
        <v>0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</row>
    <row r="36" spans="1:114" ht="28.5" customHeight="1">
      <c r="A36" s="74">
        <f aca="true" t="shared" si="0" ref="A36:A51">+A35+1</f>
        <v>34</v>
      </c>
      <c r="B36" s="74">
        <v>9242</v>
      </c>
      <c r="C36" s="74">
        <v>6102</v>
      </c>
      <c r="D36" s="78" t="s">
        <v>29</v>
      </c>
      <c r="E36" s="74" t="s">
        <v>21</v>
      </c>
      <c r="F36" s="74" t="s">
        <v>11</v>
      </c>
      <c r="G36" s="76">
        <v>5000</v>
      </c>
      <c r="H36" s="74" t="s">
        <v>14</v>
      </c>
      <c r="I36" s="77">
        <v>0</v>
      </c>
      <c r="J36" s="76">
        <v>0</v>
      </c>
      <c r="K36" s="76">
        <v>5000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</row>
    <row r="37" spans="1:114" ht="28.5" customHeight="1">
      <c r="A37" s="74">
        <f t="shared" si="0"/>
        <v>35</v>
      </c>
      <c r="B37" s="74">
        <v>9176</v>
      </c>
      <c r="C37" s="74">
        <v>6102</v>
      </c>
      <c r="D37" s="75" t="s">
        <v>31</v>
      </c>
      <c r="E37" s="74" t="s">
        <v>21</v>
      </c>
      <c r="F37" s="74" t="s">
        <v>11</v>
      </c>
      <c r="G37" s="76">
        <v>26158</v>
      </c>
      <c r="H37" s="74" t="s">
        <v>14</v>
      </c>
      <c r="I37" s="77">
        <v>0</v>
      </c>
      <c r="J37" s="76">
        <v>0</v>
      </c>
      <c r="K37" s="76">
        <v>26158.31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</row>
    <row r="38" spans="1:114" s="33" customFormat="1" ht="37.5" customHeight="1">
      <c r="A38" s="74">
        <f t="shared" si="0"/>
        <v>36</v>
      </c>
      <c r="B38" s="74">
        <v>9243</v>
      </c>
      <c r="C38" s="74">
        <v>6102</v>
      </c>
      <c r="D38" s="75" t="s">
        <v>36</v>
      </c>
      <c r="E38" s="74" t="s">
        <v>21</v>
      </c>
      <c r="F38" s="74" t="s">
        <v>11</v>
      </c>
      <c r="G38" s="76">
        <v>45551</v>
      </c>
      <c r="H38" s="74" t="s">
        <v>14</v>
      </c>
      <c r="I38" s="77">
        <v>0</v>
      </c>
      <c r="J38" s="76"/>
      <c r="K38" s="76">
        <v>45551.1</v>
      </c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</row>
    <row r="39" spans="1:114" s="33" customFormat="1" ht="42.75" customHeight="1">
      <c r="A39" s="74">
        <f t="shared" si="0"/>
        <v>37</v>
      </c>
      <c r="B39" s="74">
        <v>9177</v>
      </c>
      <c r="C39" s="74">
        <v>6102</v>
      </c>
      <c r="D39" s="75" t="s">
        <v>35</v>
      </c>
      <c r="E39" s="74" t="s">
        <v>21</v>
      </c>
      <c r="F39" s="74" t="s">
        <v>13</v>
      </c>
      <c r="G39" s="76">
        <v>100000</v>
      </c>
      <c r="H39" s="74" t="s">
        <v>14</v>
      </c>
      <c r="I39" s="77">
        <v>0</v>
      </c>
      <c r="J39" s="76">
        <v>0</v>
      </c>
      <c r="K39" s="76">
        <v>100000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</row>
    <row r="40" spans="1:114" ht="38.25" customHeight="1">
      <c r="A40" s="74">
        <f t="shared" si="0"/>
        <v>38</v>
      </c>
      <c r="B40" s="74">
        <v>8700</v>
      </c>
      <c r="C40" s="74">
        <v>6207</v>
      </c>
      <c r="D40" s="78" t="s">
        <v>42</v>
      </c>
      <c r="E40" s="83" t="s">
        <v>21</v>
      </c>
      <c r="F40" s="83" t="s">
        <v>13</v>
      </c>
      <c r="G40" s="76">
        <v>270000</v>
      </c>
      <c r="H40" s="82" t="s">
        <v>64</v>
      </c>
      <c r="I40" s="77">
        <v>0.2</v>
      </c>
      <c r="J40" s="76">
        <v>54000</v>
      </c>
      <c r="K40" s="76">
        <v>216000</v>
      </c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</row>
    <row r="41" spans="1:114" s="33" customFormat="1" ht="36" customHeight="1">
      <c r="A41" s="74">
        <f t="shared" si="0"/>
        <v>39</v>
      </c>
      <c r="B41" s="74">
        <v>8178</v>
      </c>
      <c r="C41" s="74">
        <v>6102</v>
      </c>
      <c r="D41" s="75" t="s">
        <v>40</v>
      </c>
      <c r="E41" s="74" t="s">
        <v>19</v>
      </c>
      <c r="F41" s="74" t="s">
        <v>11</v>
      </c>
      <c r="G41" s="76">
        <v>15000</v>
      </c>
      <c r="H41" s="74" t="s">
        <v>20</v>
      </c>
      <c r="I41" s="77">
        <v>1</v>
      </c>
      <c r="J41" s="76">
        <v>15000</v>
      </c>
      <c r="K41" s="76">
        <v>0</v>
      </c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</row>
    <row r="42" spans="1:114" ht="30" customHeight="1">
      <c r="A42" s="74">
        <f t="shared" si="0"/>
        <v>40</v>
      </c>
      <c r="B42" s="74">
        <v>8180</v>
      </c>
      <c r="C42" s="74">
        <v>6102</v>
      </c>
      <c r="D42" s="75" t="s">
        <v>47</v>
      </c>
      <c r="E42" s="74" t="s">
        <v>19</v>
      </c>
      <c r="F42" s="74" t="s">
        <v>13</v>
      </c>
      <c r="G42" s="76">
        <v>60000</v>
      </c>
      <c r="H42" s="74" t="s">
        <v>20</v>
      </c>
      <c r="I42" s="77">
        <v>1</v>
      </c>
      <c r="J42" s="76">
        <v>60000</v>
      </c>
      <c r="K42" s="76">
        <v>0</v>
      </c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</row>
    <row r="43" spans="1:114" s="33" customFormat="1" ht="63.75" customHeight="1">
      <c r="A43" s="74">
        <f t="shared" si="0"/>
        <v>41</v>
      </c>
      <c r="B43" s="74">
        <v>9318</v>
      </c>
      <c r="C43" s="74">
        <v>6102</v>
      </c>
      <c r="D43" s="85" t="s">
        <v>48</v>
      </c>
      <c r="E43" s="74" t="s">
        <v>21</v>
      </c>
      <c r="F43" s="74" t="s">
        <v>11</v>
      </c>
      <c r="G43" s="76">
        <v>1122334</v>
      </c>
      <c r="H43" s="74" t="s">
        <v>57</v>
      </c>
      <c r="I43" s="77">
        <v>1</v>
      </c>
      <c r="J43" s="76">
        <v>1122334.09</v>
      </c>
      <c r="K43" s="76">
        <v>0</v>
      </c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</row>
    <row r="44" spans="1:114" ht="27.75" customHeight="1">
      <c r="A44" s="74">
        <f t="shared" si="0"/>
        <v>42</v>
      </c>
      <c r="B44" s="74">
        <v>8300</v>
      </c>
      <c r="C44" s="74">
        <v>6102</v>
      </c>
      <c r="D44" s="85" t="s">
        <v>80</v>
      </c>
      <c r="E44" s="74" t="s">
        <v>21</v>
      </c>
      <c r="F44" s="74" t="s">
        <v>13</v>
      </c>
      <c r="G44" s="76">
        <v>60000</v>
      </c>
      <c r="H44" s="74" t="s">
        <v>14</v>
      </c>
      <c r="I44" s="77">
        <v>0</v>
      </c>
      <c r="J44" s="76">
        <v>0</v>
      </c>
      <c r="K44" s="76">
        <v>60000</v>
      </c>
      <c r="L44" s="15"/>
      <c r="M44" s="25"/>
      <c r="N44" s="25"/>
      <c r="O44" s="31"/>
      <c r="P44" s="25"/>
      <c r="Q44" s="25"/>
      <c r="R44" s="30"/>
      <c r="S44" s="32"/>
      <c r="T44" s="29"/>
      <c r="U44" s="30"/>
      <c r="V44" s="30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</row>
    <row r="45" spans="1:114" ht="23.25" customHeight="1">
      <c r="A45" s="74">
        <f t="shared" si="0"/>
        <v>43</v>
      </c>
      <c r="B45" s="74">
        <v>9528</v>
      </c>
      <c r="C45" s="74">
        <v>6102</v>
      </c>
      <c r="D45" s="85" t="s">
        <v>52</v>
      </c>
      <c r="E45" s="74" t="s">
        <v>21</v>
      </c>
      <c r="F45" s="74" t="s">
        <v>11</v>
      </c>
      <c r="G45" s="76">
        <v>9900</v>
      </c>
      <c r="H45" s="74" t="s">
        <v>14</v>
      </c>
      <c r="I45" s="77">
        <v>0</v>
      </c>
      <c r="J45" s="76">
        <v>0</v>
      </c>
      <c r="K45" s="76">
        <v>9900</v>
      </c>
      <c r="L45" s="15"/>
      <c r="M45" s="36"/>
      <c r="N45" s="25"/>
      <c r="O45" s="37"/>
      <c r="P45" s="25"/>
      <c r="Q45" s="25"/>
      <c r="R45" s="30"/>
      <c r="S45" s="25"/>
      <c r="T45" s="29"/>
      <c r="U45" s="30"/>
      <c r="V45" s="30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</row>
    <row r="46" spans="1:114" ht="35.25" customHeight="1">
      <c r="A46" s="74">
        <f t="shared" si="0"/>
        <v>44</v>
      </c>
      <c r="B46" s="74">
        <v>9550</v>
      </c>
      <c r="C46" s="74">
        <v>6102</v>
      </c>
      <c r="D46" s="85" t="s">
        <v>53</v>
      </c>
      <c r="E46" s="74" t="s">
        <v>21</v>
      </c>
      <c r="F46" s="74" t="s">
        <v>11</v>
      </c>
      <c r="G46" s="76">
        <v>7800</v>
      </c>
      <c r="H46" s="74" t="s">
        <v>14</v>
      </c>
      <c r="I46" s="77">
        <v>0</v>
      </c>
      <c r="J46" s="76">
        <v>0</v>
      </c>
      <c r="K46" s="76">
        <v>7800</v>
      </c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</row>
    <row r="47" spans="1:114" s="33" customFormat="1" ht="42.75" customHeight="1">
      <c r="A47" s="74">
        <f t="shared" si="0"/>
        <v>45</v>
      </c>
      <c r="B47" s="74">
        <v>8115</v>
      </c>
      <c r="C47" s="74">
        <v>6102</v>
      </c>
      <c r="D47" s="85" t="s">
        <v>54</v>
      </c>
      <c r="E47" s="74" t="s">
        <v>21</v>
      </c>
      <c r="F47" s="74" t="s">
        <v>11</v>
      </c>
      <c r="G47" s="76">
        <v>25920</v>
      </c>
      <c r="H47" s="74" t="s">
        <v>14</v>
      </c>
      <c r="I47" s="77">
        <v>0</v>
      </c>
      <c r="J47" s="76">
        <v>0</v>
      </c>
      <c r="K47" s="76">
        <v>25920</v>
      </c>
      <c r="L47" s="15"/>
      <c r="M47" s="25"/>
      <c r="N47" s="25"/>
      <c r="O47" s="31"/>
      <c r="P47" s="25"/>
      <c r="Q47" s="25"/>
      <c r="R47" s="30"/>
      <c r="S47" s="32"/>
      <c r="T47" s="29"/>
      <c r="U47" s="30"/>
      <c r="V47" s="30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</row>
    <row r="48" spans="1:114" s="33" customFormat="1" ht="38.25" customHeight="1">
      <c r="A48" s="74">
        <f t="shared" si="0"/>
        <v>46</v>
      </c>
      <c r="B48" s="74">
        <v>1201</v>
      </c>
      <c r="C48" s="74">
        <v>6102</v>
      </c>
      <c r="D48" s="75" t="s">
        <v>55</v>
      </c>
      <c r="E48" s="74" t="s">
        <v>21</v>
      </c>
      <c r="F48" s="74" t="s">
        <v>13</v>
      </c>
      <c r="G48" s="76">
        <v>20000</v>
      </c>
      <c r="H48" s="74" t="s">
        <v>14</v>
      </c>
      <c r="I48" s="77">
        <v>0</v>
      </c>
      <c r="J48" s="76">
        <v>0</v>
      </c>
      <c r="K48" s="76">
        <v>20000</v>
      </c>
      <c r="L48" s="15"/>
      <c r="M48" s="25"/>
      <c r="N48" s="25"/>
      <c r="O48" s="31"/>
      <c r="P48" s="25"/>
      <c r="Q48" s="25"/>
      <c r="R48" s="30"/>
      <c r="S48" s="32"/>
      <c r="T48" s="29"/>
      <c r="U48" s="30"/>
      <c r="V48" s="30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</row>
    <row r="49" spans="1:114" s="33" customFormat="1" ht="34.5" customHeight="1">
      <c r="A49" s="74">
        <f t="shared" si="0"/>
        <v>47</v>
      </c>
      <c r="B49" s="74">
        <v>9178</v>
      </c>
      <c r="C49" s="74">
        <v>6102</v>
      </c>
      <c r="D49" s="85" t="s">
        <v>61</v>
      </c>
      <c r="E49" s="74" t="s">
        <v>21</v>
      </c>
      <c r="F49" s="74" t="s">
        <v>13</v>
      </c>
      <c r="G49" s="76">
        <v>40000</v>
      </c>
      <c r="H49" s="86" t="s">
        <v>59</v>
      </c>
      <c r="I49" s="77">
        <v>1</v>
      </c>
      <c r="J49" s="76">
        <v>40000</v>
      </c>
      <c r="K49" s="76">
        <v>0</v>
      </c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</row>
    <row r="50" spans="1:114" ht="54.75" customHeight="1">
      <c r="A50" s="74">
        <f t="shared" si="0"/>
        <v>48</v>
      </c>
      <c r="B50" s="74">
        <v>9601</v>
      </c>
      <c r="C50" s="74">
        <v>6102</v>
      </c>
      <c r="D50" s="85" t="s">
        <v>65</v>
      </c>
      <c r="E50" s="74" t="s">
        <v>21</v>
      </c>
      <c r="F50" s="74" t="s">
        <v>13</v>
      </c>
      <c r="G50" s="76">
        <v>60000</v>
      </c>
      <c r="H50" s="86" t="s">
        <v>59</v>
      </c>
      <c r="I50" s="77">
        <v>0</v>
      </c>
      <c r="J50" s="76">
        <v>60000</v>
      </c>
      <c r="K50" s="76">
        <v>0</v>
      </c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</row>
    <row r="51" spans="1:11" ht="28.5" customHeight="1">
      <c r="A51" s="74">
        <f t="shared" si="0"/>
        <v>49</v>
      </c>
      <c r="B51" s="87">
        <v>9402</v>
      </c>
      <c r="C51" s="87">
        <v>6102</v>
      </c>
      <c r="D51" s="87" t="s">
        <v>77</v>
      </c>
      <c r="E51" s="88" t="s">
        <v>21</v>
      </c>
      <c r="F51" s="88" t="s">
        <v>11</v>
      </c>
      <c r="G51" s="89">
        <v>115500</v>
      </c>
      <c r="H51" s="87" t="s">
        <v>78</v>
      </c>
      <c r="I51" s="90">
        <v>1</v>
      </c>
      <c r="J51" s="89">
        <v>115500</v>
      </c>
      <c r="K51" s="91">
        <v>0</v>
      </c>
    </row>
    <row r="52" spans="1:11" ht="28.5" customHeight="1">
      <c r="A52" s="1"/>
      <c r="B52" s="1"/>
      <c r="C52" s="1"/>
      <c r="D52" s="1"/>
      <c r="E52" s="1"/>
      <c r="F52" s="1"/>
      <c r="G52" s="59">
        <f>SUM(G3:G51)</f>
        <v>5724127</v>
      </c>
      <c r="H52" s="1"/>
      <c r="I52" s="1"/>
      <c r="J52" s="59">
        <f>SUM(J3:J51)</f>
        <v>4168834.09</v>
      </c>
      <c r="K52" s="59">
        <f>SUM(K3:K51)</f>
        <v>1555293.4100000001</v>
      </c>
    </row>
    <row r="53" spans="1:11" ht="28.5" customHeight="1">
      <c r="A53" s="38"/>
      <c r="B53" s="38"/>
      <c r="C53" s="38"/>
      <c r="D53" s="44" t="s">
        <v>69</v>
      </c>
      <c r="E53" s="1"/>
      <c r="F53" s="1"/>
      <c r="G53" s="1"/>
      <c r="H53" s="1"/>
      <c r="I53" s="38"/>
      <c r="J53" s="38"/>
      <c r="K53" s="9"/>
    </row>
    <row r="54" spans="1:11" ht="12.75">
      <c r="A54" s="38"/>
      <c r="B54" s="38"/>
      <c r="C54" s="38"/>
      <c r="D54" s="39" t="s">
        <v>70</v>
      </c>
      <c r="E54" s="38"/>
      <c r="F54" s="38"/>
      <c r="G54" s="40">
        <f>+G56+G55</f>
        <v>5724127</v>
      </c>
      <c r="H54" s="41">
        <f>+G54/G54</f>
        <v>1</v>
      </c>
      <c r="I54" s="38"/>
      <c r="J54" s="38"/>
      <c r="K54" s="9"/>
    </row>
    <row r="55" spans="1:11" ht="12.75">
      <c r="A55" s="38"/>
      <c r="B55" s="38"/>
      <c r="C55" s="38"/>
      <c r="D55" s="38" t="s">
        <v>71</v>
      </c>
      <c r="E55" s="38"/>
      <c r="F55" s="38"/>
      <c r="G55" s="40">
        <f>SUM(G3:G17)</f>
        <v>286000</v>
      </c>
      <c r="H55" s="41">
        <f>+G55/G54</f>
        <v>0.049963950834773584</v>
      </c>
      <c r="I55" s="38"/>
      <c r="J55" s="38"/>
      <c r="K55" s="9"/>
    </row>
    <row r="56" spans="1:10" ht="12.75">
      <c r="A56" s="42"/>
      <c r="B56" s="42"/>
      <c r="C56" s="42"/>
      <c r="D56" s="73" t="s">
        <v>81</v>
      </c>
      <c r="E56" s="42"/>
      <c r="F56" s="42"/>
      <c r="G56" s="45">
        <f>SUM(G18:G51)</f>
        <v>5438127</v>
      </c>
      <c r="H56" s="47">
        <f>+G56/G54</f>
        <v>0.9500360491652264</v>
      </c>
      <c r="I56" s="42"/>
      <c r="J56" s="42"/>
    </row>
    <row r="57" spans="1:10" ht="12.75">
      <c r="A57" s="42"/>
      <c r="B57" s="42"/>
      <c r="C57" s="42"/>
      <c r="D57" s="42"/>
      <c r="E57" s="42"/>
      <c r="F57" s="42"/>
      <c r="G57" s="42"/>
      <c r="H57" s="42"/>
      <c r="I57" s="42"/>
      <c r="J57" s="42"/>
    </row>
    <row r="58" spans="1:10" ht="12.75">
      <c r="A58" s="42"/>
      <c r="B58" s="42"/>
      <c r="C58" s="42"/>
      <c r="D58" s="39" t="s">
        <v>70</v>
      </c>
      <c r="E58" s="42"/>
      <c r="F58" s="42"/>
      <c r="G58" s="49">
        <f>+G52</f>
        <v>5724127</v>
      </c>
      <c r="H58" s="41">
        <v>1</v>
      </c>
      <c r="I58" s="42"/>
      <c r="J58" s="42"/>
    </row>
    <row r="59" spans="1:10" ht="12.75">
      <c r="A59" s="10"/>
      <c r="B59" s="10"/>
      <c r="C59" s="10"/>
      <c r="D59" s="46" t="s">
        <v>72</v>
      </c>
      <c r="E59" s="10"/>
      <c r="F59" s="10"/>
      <c r="G59" s="48">
        <f>+J52</f>
        <v>4168834.09</v>
      </c>
      <c r="H59" s="41">
        <f>+G59/G58</f>
        <v>0.728291683605203</v>
      </c>
      <c r="I59" s="10"/>
      <c r="J59" s="10"/>
    </row>
    <row r="60" spans="1:10" ht="12.75">
      <c r="A60" s="10"/>
      <c r="B60" s="10"/>
      <c r="C60" s="10"/>
      <c r="D60" s="46" t="s">
        <v>73</v>
      </c>
      <c r="E60" s="10"/>
      <c r="F60" s="10"/>
      <c r="G60" s="48">
        <f>+K52</f>
        <v>1555293.4100000001</v>
      </c>
      <c r="H60" s="41">
        <f>+G60/G58</f>
        <v>0.2717084037443614</v>
      </c>
      <c r="I60" s="10"/>
      <c r="J60" s="10"/>
    </row>
    <row r="61" spans="1:10" ht="12.75">
      <c r="A61" s="10"/>
      <c r="B61" s="10"/>
      <c r="C61" s="10"/>
      <c r="D61" s="50" t="s">
        <v>74</v>
      </c>
      <c r="E61" s="51"/>
      <c r="F61" s="51"/>
      <c r="G61" s="52">
        <f>SUM(G62:G65)</f>
        <v>4168834.09</v>
      </c>
      <c r="H61" s="41"/>
      <c r="I61" s="10"/>
      <c r="J61" s="10"/>
    </row>
    <row r="62" spans="4:8" ht="12.75">
      <c r="D62" s="53" t="s">
        <v>30</v>
      </c>
      <c r="E62" s="54"/>
      <c r="F62" s="54"/>
      <c r="G62" s="55">
        <f>+J29+J41+J42</f>
        <v>120000</v>
      </c>
      <c r="H62" s="41">
        <f>+G62/G61</f>
        <v>0.028785026558828586</v>
      </c>
    </row>
    <row r="63" spans="4:8" ht="12.75">
      <c r="D63" s="53" t="s">
        <v>75</v>
      </c>
      <c r="E63" s="54"/>
      <c r="F63" s="54"/>
      <c r="G63" s="55">
        <f>+J3+J6+J13+J40</f>
        <v>211000</v>
      </c>
      <c r="H63" s="41">
        <f>+G63/G61</f>
        <v>0.050613671699273596</v>
      </c>
    </row>
    <row r="64" spans="4:8" ht="12.75">
      <c r="D64" s="53" t="s">
        <v>76</v>
      </c>
      <c r="E64" s="54"/>
      <c r="F64" s="54"/>
      <c r="G64" s="55">
        <f>+J50+J49</f>
        <v>100000</v>
      </c>
      <c r="H64" s="41">
        <f>+G64/G61</f>
        <v>0.023987522132357157</v>
      </c>
    </row>
    <row r="65" spans="4:8" ht="12.75">
      <c r="D65" s="53" t="s">
        <v>79</v>
      </c>
      <c r="E65" s="54"/>
      <c r="F65" s="54"/>
      <c r="G65" s="55">
        <f>+J43+J51+J35</f>
        <v>3737834.09</v>
      </c>
      <c r="H65" s="41">
        <f>+G65/G61</f>
        <v>0.8966137796095407</v>
      </c>
    </row>
    <row r="66" spans="4:8" ht="12.75">
      <c r="D66" s="54"/>
      <c r="E66" s="54"/>
      <c r="F66" s="54"/>
      <c r="G66" s="54"/>
      <c r="H66" s="41"/>
    </row>
  </sheetData>
  <sheetProtection/>
  <mergeCells count="1">
    <mergeCell ref="B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&amp;LΓΙΑ ΤΟ ΤΜΗΜΑ ΚΟΣΤΟΥΣ
ΠΑΝ ΚΟΥΦΑΛΑΚΟΣ&amp;C&amp;P&amp;R&amp;D&amp;T</oddHeader>
    <oddFooter>&amp;R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J68"/>
  <sheetViews>
    <sheetView zoomScalePageLayoutView="0" workbookViewId="0" topLeftCell="A38">
      <selection activeCell="A1" sqref="A1:IV16384"/>
    </sheetView>
  </sheetViews>
  <sheetFormatPr defaultColWidth="9.140625" defaultRowHeight="12.75"/>
  <cols>
    <col min="1" max="1" width="3.421875" style="0" customWidth="1"/>
    <col min="2" max="2" width="8.00390625" style="0" customWidth="1"/>
    <col min="3" max="3" width="8.140625" style="0" customWidth="1"/>
    <col min="4" max="4" width="33.28125" style="0" customWidth="1"/>
    <col min="5" max="5" width="7.421875" style="0" customWidth="1"/>
    <col min="6" max="6" width="6.57421875" style="0" customWidth="1"/>
    <col min="7" max="7" width="13.140625" style="0" customWidth="1"/>
    <col min="8" max="8" width="17.28125" style="0" customWidth="1"/>
    <col min="9" max="9" width="8.421875" style="0" customWidth="1"/>
    <col min="10" max="10" width="11.00390625" style="0" customWidth="1"/>
    <col min="11" max="11" width="10.8515625" style="0" customWidth="1"/>
    <col min="12" max="12" width="8.00390625" style="0" customWidth="1"/>
    <col min="13" max="13" width="9.28125" style="0" customWidth="1"/>
    <col min="14" max="14" width="8.8515625" style="0" customWidth="1"/>
    <col min="15" max="15" width="46.7109375" style="0" customWidth="1"/>
  </cols>
  <sheetData>
    <row r="1" spans="1:114" ht="22.5" customHeight="1">
      <c r="A1" s="1"/>
      <c r="B1" s="188" t="s">
        <v>86</v>
      </c>
      <c r="C1" s="188"/>
      <c r="D1" s="188"/>
      <c r="E1" s="188"/>
      <c r="F1" s="188"/>
      <c r="G1" s="188"/>
      <c r="H1" s="188"/>
      <c r="I1" s="188"/>
      <c r="J1" s="188"/>
      <c r="K1" s="188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</row>
    <row r="2" spans="1:114" ht="45">
      <c r="A2" s="2"/>
      <c r="B2" s="2" t="s">
        <v>0</v>
      </c>
      <c r="C2" s="43" t="s">
        <v>1</v>
      </c>
      <c r="D2" s="3" t="s">
        <v>2</v>
      </c>
      <c r="E2" s="2" t="s">
        <v>3</v>
      </c>
      <c r="F2" s="43" t="s">
        <v>4</v>
      </c>
      <c r="G2" s="3" t="s">
        <v>45</v>
      </c>
      <c r="H2" s="2" t="s">
        <v>5</v>
      </c>
      <c r="I2" s="2" t="s">
        <v>6</v>
      </c>
      <c r="J2" s="2" t="s">
        <v>7</v>
      </c>
      <c r="K2" s="2" t="s">
        <v>8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</row>
    <row r="3" spans="1:114" ht="53.25" customHeight="1">
      <c r="A3" s="74">
        <v>1</v>
      </c>
      <c r="B3" s="74">
        <v>4102</v>
      </c>
      <c r="C3" s="74">
        <v>6103</v>
      </c>
      <c r="D3" s="75" t="s">
        <v>9</v>
      </c>
      <c r="E3" s="74" t="s">
        <v>10</v>
      </c>
      <c r="F3" s="74" t="s">
        <v>11</v>
      </c>
      <c r="G3" s="76">
        <v>35000</v>
      </c>
      <c r="H3" s="74" t="s">
        <v>12</v>
      </c>
      <c r="I3" s="77">
        <v>1</v>
      </c>
      <c r="J3" s="76">
        <v>35000</v>
      </c>
      <c r="K3" s="76">
        <v>0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</row>
    <row r="4" spans="1:114" s="33" customFormat="1" ht="37.5" customHeight="1">
      <c r="A4" s="74">
        <f>+A3+1</f>
        <v>2</v>
      </c>
      <c r="B4" s="74">
        <v>4314</v>
      </c>
      <c r="C4" s="74">
        <v>6103</v>
      </c>
      <c r="D4" s="75" t="s">
        <v>66</v>
      </c>
      <c r="E4" s="74" t="s">
        <v>10</v>
      </c>
      <c r="F4" s="74" t="s">
        <v>13</v>
      </c>
      <c r="G4" s="76">
        <v>20000</v>
      </c>
      <c r="H4" s="74" t="s">
        <v>14</v>
      </c>
      <c r="I4" s="77">
        <v>0</v>
      </c>
      <c r="J4" s="76">
        <v>0</v>
      </c>
      <c r="K4" s="76">
        <v>20000</v>
      </c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</row>
    <row r="5" spans="1:114" s="33" customFormat="1" ht="32.25" customHeight="1">
      <c r="A5" s="74">
        <f aca="true" t="shared" si="0" ref="A5:A53">+A4+1</f>
        <v>3</v>
      </c>
      <c r="B5" s="74">
        <v>4108</v>
      </c>
      <c r="C5" s="74">
        <v>6103</v>
      </c>
      <c r="D5" s="75" t="s">
        <v>15</v>
      </c>
      <c r="E5" s="74" t="s">
        <v>10</v>
      </c>
      <c r="F5" s="74" t="s">
        <v>13</v>
      </c>
      <c r="G5" s="76">
        <v>5000</v>
      </c>
      <c r="H5" s="74" t="s">
        <v>14</v>
      </c>
      <c r="I5" s="77">
        <v>0</v>
      </c>
      <c r="J5" s="76">
        <v>0</v>
      </c>
      <c r="K5" s="76">
        <v>5000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</row>
    <row r="6" spans="1:114" s="33" customFormat="1" ht="28.5" customHeight="1">
      <c r="A6" s="74">
        <f t="shared" si="0"/>
        <v>4</v>
      </c>
      <c r="B6" s="74">
        <v>4121</v>
      </c>
      <c r="C6" s="74">
        <v>6103</v>
      </c>
      <c r="D6" s="75" t="s">
        <v>16</v>
      </c>
      <c r="E6" s="74" t="s">
        <v>10</v>
      </c>
      <c r="F6" s="74" t="s">
        <v>13</v>
      </c>
      <c r="G6" s="76">
        <v>120000</v>
      </c>
      <c r="H6" s="74" t="s">
        <v>12</v>
      </c>
      <c r="I6" s="77">
        <v>1</v>
      </c>
      <c r="J6" s="76">
        <v>120000</v>
      </c>
      <c r="K6" s="76">
        <v>0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</row>
    <row r="7" spans="1:114" s="33" customFormat="1" ht="46.5" customHeight="1">
      <c r="A7" s="74">
        <f t="shared" si="0"/>
        <v>5</v>
      </c>
      <c r="B7" s="92">
        <v>4123</v>
      </c>
      <c r="C7" s="92">
        <v>6103</v>
      </c>
      <c r="D7" s="93" t="s">
        <v>83</v>
      </c>
      <c r="E7" s="94" t="s">
        <v>10</v>
      </c>
      <c r="F7" s="95" t="s">
        <v>13</v>
      </c>
      <c r="G7" s="96">
        <v>20000</v>
      </c>
      <c r="H7" s="92" t="s">
        <v>14</v>
      </c>
      <c r="I7" s="97">
        <v>0</v>
      </c>
      <c r="J7" s="96">
        <v>0</v>
      </c>
      <c r="K7" s="96">
        <v>20000</v>
      </c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</row>
    <row r="8" spans="1:114" s="33" customFormat="1" ht="45" customHeight="1">
      <c r="A8" s="74">
        <f t="shared" si="0"/>
        <v>6</v>
      </c>
      <c r="B8" s="74">
        <v>4124</v>
      </c>
      <c r="C8" s="74">
        <v>6103</v>
      </c>
      <c r="D8" s="78" t="s">
        <v>63</v>
      </c>
      <c r="E8" s="79" t="s">
        <v>10</v>
      </c>
      <c r="F8" s="80" t="s">
        <v>13</v>
      </c>
      <c r="G8" s="76">
        <v>20000</v>
      </c>
      <c r="H8" s="74" t="s">
        <v>14</v>
      </c>
      <c r="I8" s="77">
        <v>0</v>
      </c>
      <c r="J8" s="76">
        <v>0</v>
      </c>
      <c r="K8" s="76">
        <v>20000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</row>
    <row r="9" spans="1:114" s="33" customFormat="1" ht="29.25" customHeight="1">
      <c r="A9" s="74">
        <f t="shared" si="0"/>
        <v>7</v>
      </c>
      <c r="B9" s="74">
        <v>4601</v>
      </c>
      <c r="C9" s="74">
        <v>6103</v>
      </c>
      <c r="D9" s="75" t="s">
        <v>17</v>
      </c>
      <c r="E9" s="74" t="s">
        <v>10</v>
      </c>
      <c r="F9" s="74" t="s">
        <v>13</v>
      </c>
      <c r="G9" s="76">
        <v>6000</v>
      </c>
      <c r="H9" s="74" t="s">
        <v>14</v>
      </c>
      <c r="I9" s="77">
        <v>0</v>
      </c>
      <c r="J9" s="76">
        <v>0</v>
      </c>
      <c r="K9" s="81">
        <v>6000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</row>
    <row r="10" spans="1:114" ht="38.25" customHeight="1">
      <c r="A10" s="74">
        <f t="shared" si="0"/>
        <v>8</v>
      </c>
      <c r="B10" s="74">
        <v>4403</v>
      </c>
      <c r="C10" s="74">
        <v>6103</v>
      </c>
      <c r="D10" s="78" t="s">
        <v>32</v>
      </c>
      <c r="E10" s="74" t="s">
        <v>10</v>
      </c>
      <c r="F10" s="74" t="s">
        <v>11</v>
      </c>
      <c r="G10" s="76">
        <v>5000</v>
      </c>
      <c r="H10" s="74" t="s">
        <v>14</v>
      </c>
      <c r="I10" s="77">
        <v>0</v>
      </c>
      <c r="J10" s="76">
        <v>0</v>
      </c>
      <c r="K10" s="81">
        <v>5000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</row>
    <row r="11" spans="1:114" s="33" customFormat="1" ht="41.25" customHeight="1">
      <c r="A11" s="74">
        <f t="shared" si="0"/>
        <v>9</v>
      </c>
      <c r="B11" s="74">
        <v>4404</v>
      </c>
      <c r="C11" s="74">
        <v>6103</v>
      </c>
      <c r="D11" s="78" t="s">
        <v>33</v>
      </c>
      <c r="E11" s="74" t="s">
        <v>10</v>
      </c>
      <c r="F11" s="74" t="s">
        <v>13</v>
      </c>
      <c r="G11" s="76">
        <v>5000</v>
      </c>
      <c r="H11" s="74" t="s">
        <v>14</v>
      </c>
      <c r="I11" s="77">
        <v>0</v>
      </c>
      <c r="J11" s="76">
        <v>0</v>
      </c>
      <c r="K11" s="81">
        <v>5000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</row>
    <row r="12" spans="1:114" ht="42.75" customHeight="1">
      <c r="A12" s="74">
        <f t="shared" si="0"/>
        <v>10</v>
      </c>
      <c r="B12" s="74">
        <v>4405</v>
      </c>
      <c r="C12" s="74">
        <v>6103</v>
      </c>
      <c r="D12" s="78" t="s">
        <v>68</v>
      </c>
      <c r="E12" s="74" t="s">
        <v>10</v>
      </c>
      <c r="F12" s="74" t="s">
        <v>11</v>
      </c>
      <c r="G12" s="76">
        <v>12000</v>
      </c>
      <c r="H12" s="74" t="s">
        <v>14</v>
      </c>
      <c r="I12" s="77">
        <v>0</v>
      </c>
      <c r="J12" s="76">
        <v>0</v>
      </c>
      <c r="K12" s="81">
        <v>12000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</row>
    <row r="13" spans="1:114" s="33" customFormat="1" ht="37.5" customHeight="1">
      <c r="A13" s="74">
        <f t="shared" si="0"/>
        <v>11</v>
      </c>
      <c r="B13" s="74">
        <v>4700</v>
      </c>
      <c r="C13" s="74">
        <v>6103</v>
      </c>
      <c r="D13" s="78" t="s">
        <v>37</v>
      </c>
      <c r="E13" s="74" t="s">
        <v>10</v>
      </c>
      <c r="F13" s="74" t="s">
        <v>13</v>
      </c>
      <c r="G13" s="76">
        <v>10000</v>
      </c>
      <c r="H13" s="82" t="s">
        <v>64</v>
      </c>
      <c r="I13" s="77">
        <v>0.2</v>
      </c>
      <c r="J13" s="76">
        <v>2000</v>
      </c>
      <c r="K13" s="81">
        <v>8000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</row>
    <row r="14" spans="1:114" s="33" customFormat="1" ht="27.75" customHeight="1">
      <c r="A14" s="74">
        <f t="shared" si="0"/>
        <v>12</v>
      </c>
      <c r="B14" s="74">
        <v>4125</v>
      </c>
      <c r="C14" s="74">
        <v>6103</v>
      </c>
      <c r="D14" s="78" t="s">
        <v>41</v>
      </c>
      <c r="E14" s="83" t="s">
        <v>10</v>
      </c>
      <c r="F14" s="83" t="s">
        <v>13</v>
      </c>
      <c r="G14" s="84">
        <v>10000</v>
      </c>
      <c r="H14" s="74" t="s">
        <v>14</v>
      </c>
      <c r="I14" s="77">
        <v>0</v>
      </c>
      <c r="J14" s="76">
        <v>0</v>
      </c>
      <c r="K14" s="81">
        <v>10000</v>
      </c>
      <c r="L14" s="15"/>
      <c r="M14" s="23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</row>
    <row r="15" spans="1:114" s="33" customFormat="1" ht="35.25" customHeight="1">
      <c r="A15" s="74">
        <f t="shared" si="0"/>
        <v>13</v>
      </c>
      <c r="B15" s="74">
        <v>4126</v>
      </c>
      <c r="C15" s="74">
        <v>6103</v>
      </c>
      <c r="D15" s="78" t="s">
        <v>87</v>
      </c>
      <c r="E15" s="83" t="s">
        <v>10</v>
      </c>
      <c r="F15" s="83" t="s">
        <v>13</v>
      </c>
      <c r="G15" s="84">
        <v>19705</v>
      </c>
      <c r="H15" s="74" t="s">
        <v>14</v>
      </c>
      <c r="I15" s="77">
        <v>0</v>
      </c>
      <c r="J15" s="76">
        <v>0</v>
      </c>
      <c r="K15" s="81">
        <v>19705</v>
      </c>
      <c r="L15" s="15"/>
      <c r="M15" s="23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</row>
    <row r="16" spans="1:114" ht="39" customHeight="1">
      <c r="A16" s="74">
        <f t="shared" si="0"/>
        <v>14</v>
      </c>
      <c r="B16" s="74">
        <v>4312</v>
      </c>
      <c r="C16" s="74">
        <v>6103</v>
      </c>
      <c r="D16" s="78" t="s">
        <v>67</v>
      </c>
      <c r="E16" s="83" t="s">
        <v>10</v>
      </c>
      <c r="F16" s="74" t="s">
        <v>11</v>
      </c>
      <c r="G16" s="84">
        <v>5000</v>
      </c>
      <c r="H16" s="74" t="s">
        <v>14</v>
      </c>
      <c r="I16" s="77">
        <v>0</v>
      </c>
      <c r="J16" s="76">
        <v>0</v>
      </c>
      <c r="K16" s="81">
        <v>5000</v>
      </c>
      <c r="L16" s="15"/>
      <c r="M16" s="25"/>
      <c r="N16" s="25"/>
      <c r="O16" s="26"/>
      <c r="P16" s="27"/>
      <c r="Q16" s="25"/>
      <c r="R16" s="28"/>
      <c r="S16" s="25"/>
      <c r="T16" s="29"/>
      <c r="U16" s="30"/>
      <c r="V16" s="30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</row>
    <row r="17" spans="1:114" ht="35.25" customHeight="1">
      <c r="A17" s="74">
        <f t="shared" si="0"/>
        <v>15</v>
      </c>
      <c r="B17" s="74">
        <v>4313</v>
      </c>
      <c r="C17" s="74">
        <v>6103</v>
      </c>
      <c r="D17" s="78" t="s">
        <v>49</v>
      </c>
      <c r="E17" s="83" t="s">
        <v>10</v>
      </c>
      <c r="F17" s="74" t="s">
        <v>11</v>
      </c>
      <c r="G17" s="84">
        <v>8000</v>
      </c>
      <c r="H17" s="74" t="s">
        <v>14</v>
      </c>
      <c r="I17" s="77">
        <v>0</v>
      </c>
      <c r="J17" s="76">
        <v>0</v>
      </c>
      <c r="K17" s="81">
        <v>8000</v>
      </c>
      <c r="L17" s="15"/>
      <c r="M17" s="2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</row>
    <row r="18" spans="1:114" s="33" customFormat="1" ht="38.25" customHeight="1">
      <c r="A18" s="74">
        <f t="shared" si="0"/>
        <v>16</v>
      </c>
      <c r="B18" s="74">
        <v>4701</v>
      </c>
      <c r="C18" s="74">
        <v>6103</v>
      </c>
      <c r="D18" s="78" t="s">
        <v>60</v>
      </c>
      <c r="E18" s="83" t="s">
        <v>10</v>
      </c>
      <c r="F18" s="74" t="s">
        <v>13</v>
      </c>
      <c r="G18" s="84">
        <v>5000</v>
      </c>
      <c r="H18" s="74" t="s">
        <v>14</v>
      </c>
      <c r="I18" s="77">
        <v>0</v>
      </c>
      <c r="J18" s="76">
        <v>0</v>
      </c>
      <c r="K18" s="81">
        <v>5000</v>
      </c>
      <c r="L18" s="15"/>
      <c r="M18" s="2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</row>
    <row r="19" spans="1:114" ht="30" customHeight="1">
      <c r="A19" s="74">
        <f t="shared" si="0"/>
        <v>17</v>
      </c>
      <c r="B19" s="74">
        <v>8116</v>
      </c>
      <c r="C19" s="74">
        <v>6102</v>
      </c>
      <c r="D19" s="75" t="s">
        <v>18</v>
      </c>
      <c r="E19" s="74" t="s">
        <v>19</v>
      </c>
      <c r="F19" s="74" t="s">
        <v>11</v>
      </c>
      <c r="G19" s="76">
        <v>100000</v>
      </c>
      <c r="H19" s="74" t="s">
        <v>14</v>
      </c>
      <c r="I19" s="77">
        <v>0</v>
      </c>
      <c r="J19" s="76">
        <v>0</v>
      </c>
      <c r="K19" s="81">
        <v>100000</v>
      </c>
      <c r="L19" s="15"/>
      <c r="M19" s="2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</row>
    <row r="20" spans="1:114" ht="30" customHeight="1">
      <c r="A20" s="74">
        <f t="shared" si="0"/>
        <v>18</v>
      </c>
      <c r="B20" s="74">
        <v>8146</v>
      </c>
      <c r="C20" s="74">
        <v>6102</v>
      </c>
      <c r="D20" s="75" t="s">
        <v>43</v>
      </c>
      <c r="E20" s="74" t="s">
        <v>19</v>
      </c>
      <c r="F20" s="74" t="s">
        <v>11</v>
      </c>
      <c r="G20" s="76">
        <v>38264</v>
      </c>
      <c r="H20" s="74" t="s">
        <v>14</v>
      </c>
      <c r="I20" s="77">
        <v>0</v>
      </c>
      <c r="J20" s="76">
        <v>0</v>
      </c>
      <c r="K20" s="81">
        <v>38264</v>
      </c>
      <c r="L20" s="15"/>
      <c r="M20" s="2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</row>
    <row r="21" spans="1:114" s="107" customFormat="1" ht="30.75" customHeight="1">
      <c r="A21" s="74">
        <f t="shared" si="0"/>
        <v>19</v>
      </c>
      <c r="B21" s="100">
        <v>8148</v>
      </c>
      <c r="C21" s="100">
        <v>6102</v>
      </c>
      <c r="D21" s="101" t="s">
        <v>44</v>
      </c>
      <c r="E21" s="100" t="s">
        <v>19</v>
      </c>
      <c r="F21" s="100" t="s">
        <v>13</v>
      </c>
      <c r="G21" s="102">
        <v>60000</v>
      </c>
      <c r="H21" s="100" t="s">
        <v>14</v>
      </c>
      <c r="I21" s="103">
        <v>0</v>
      </c>
      <c r="J21" s="102">
        <v>0</v>
      </c>
      <c r="K21" s="104">
        <v>60000</v>
      </c>
      <c r="L21" s="105"/>
      <c r="M21" s="106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</row>
    <row r="22" spans="1:114" s="33" customFormat="1" ht="30" customHeight="1">
      <c r="A22" s="74">
        <f t="shared" si="0"/>
        <v>20</v>
      </c>
      <c r="B22" s="74">
        <v>8167</v>
      </c>
      <c r="C22" s="74">
        <v>6102</v>
      </c>
      <c r="D22" s="75" t="s">
        <v>22</v>
      </c>
      <c r="E22" s="74" t="s">
        <v>19</v>
      </c>
      <c r="F22" s="74" t="s">
        <v>13</v>
      </c>
      <c r="G22" s="76">
        <v>60000</v>
      </c>
      <c r="H22" s="74" t="s">
        <v>14</v>
      </c>
      <c r="I22" s="77">
        <v>0</v>
      </c>
      <c r="J22" s="76">
        <v>0</v>
      </c>
      <c r="K22" s="81">
        <v>60000</v>
      </c>
      <c r="L22" s="15"/>
      <c r="M22" s="23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</row>
    <row r="23" spans="1:114" ht="30" customHeight="1">
      <c r="A23" s="74">
        <f t="shared" si="0"/>
        <v>21</v>
      </c>
      <c r="B23" s="74">
        <v>8177</v>
      </c>
      <c r="C23" s="74">
        <v>6198</v>
      </c>
      <c r="D23" s="75" t="s">
        <v>34</v>
      </c>
      <c r="E23" s="74" t="s">
        <v>19</v>
      </c>
      <c r="F23" s="74" t="s">
        <v>11</v>
      </c>
      <c r="G23" s="76">
        <v>5000</v>
      </c>
      <c r="H23" s="74" t="s">
        <v>14</v>
      </c>
      <c r="I23" s="77">
        <v>0</v>
      </c>
      <c r="J23" s="76">
        <v>0</v>
      </c>
      <c r="K23" s="76">
        <v>5000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</row>
    <row r="24" spans="1:114" s="33" customFormat="1" ht="22.5" customHeight="1">
      <c r="A24" s="74">
        <f t="shared" si="0"/>
        <v>22</v>
      </c>
      <c r="B24" s="74">
        <v>8179</v>
      </c>
      <c r="C24" s="74">
        <v>6198</v>
      </c>
      <c r="D24" s="75" t="s">
        <v>50</v>
      </c>
      <c r="E24" s="74" t="s">
        <v>19</v>
      </c>
      <c r="F24" s="74" t="s">
        <v>13</v>
      </c>
      <c r="G24" s="76">
        <v>10000</v>
      </c>
      <c r="H24" s="74" t="s">
        <v>14</v>
      </c>
      <c r="I24" s="77">
        <v>0</v>
      </c>
      <c r="J24" s="76">
        <v>0</v>
      </c>
      <c r="K24" s="76">
        <v>10000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</row>
    <row r="25" spans="1:114" s="33" customFormat="1" ht="36" customHeight="1">
      <c r="A25" s="74">
        <f t="shared" si="0"/>
        <v>23</v>
      </c>
      <c r="B25" s="74">
        <v>8173</v>
      </c>
      <c r="C25" s="74">
        <v>6102</v>
      </c>
      <c r="D25" s="75" t="s">
        <v>46</v>
      </c>
      <c r="E25" s="74" t="s">
        <v>19</v>
      </c>
      <c r="F25" s="74" t="s">
        <v>13</v>
      </c>
      <c r="G25" s="76">
        <v>300000</v>
      </c>
      <c r="H25" s="74" t="s">
        <v>14</v>
      </c>
      <c r="I25" s="77">
        <v>0</v>
      </c>
      <c r="J25" s="76">
        <v>0</v>
      </c>
      <c r="K25" s="81">
        <v>300000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</row>
    <row r="26" spans="1:114" s="33" customFormat="1" ht="36" customHeight="1">
      <c r="A26" s="74">
        <f t="shared" si="0"/>
        <v>24</v>
      </c>
      <c r="B26" s="74">
        <v>8181</v>
      </c>
      <c r="C26" s="74">
        <v>6102</v>
      </c>
      <c r="D26" s="75" t="s">
        <v>88</v>
      </c>
      <c r="E26" s="74" t="s">
        <v>19</v>
      </c>
      <c r="F26" s="74" t="s">
        <v>13</v>
      </c>
      <c r="G26" s="76">
        <v>60000</v>
      </c>
      <c r="H26" s="74" t="s">
        <v>14</v>
      </c>
      <c r="I26" s="77">
        <v>0</v>
      </c>
      <c r="J26" s="76">
        <v>0</v>
      </c>
      <c r="K26" s="81">
        <v>60000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</row>
    <row r="27" spans="1:114" ht="36" customHeight="1">
      <c r="A27" s="74">
        <f t="shared" si="0"/>
        <v>25</v>
      </c>
      <c r="B27" s="74">
        <v>8210</v>
      </c>
      <c r="C27" s="74">
        <v>6207</v>
      </c>
      <c r="D27" s="75" t="s">
        <v>39</v>
      </c>
      <c r="E27" s="74" t="s">
        <v>19</v>
      </c>
      <c r="F27" s="74" t="s">
        <v>11</v>
      </c>
      <c r="G27" s="76">
        <v>16000</v>
      </c>
      <c r="H27" s="74" t="s">
        <v>14</v>
      </c>
      <c r="I27" s="77">
        <v>0</v>
      </c>
      <c r="J27" s="76">
        <v>0</v>
      </c>
      <c r="K27" s="81">
        <v>16000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</row>
    <row r="28" spans="1:114" ht="29.25" customHeight="1">
      <c r="A28" s="74">
        <f t="shared" si="0"/>
        <v>26</v>
      </c>
      <c r="B28" s="74">
        <v>8509</v>
      </c>
      <c r="C28" s="74">
        <v>6207</v>
      </c>
      <c r="D28" s="75" t="s">
        <v>38</v>
      </c>
      <c r="E28" s="74" t="s">
        <v>19</v>
      </c>
      <c r="F28" s="74" t="s">
        <v>11</v>
      </c>
      <c r="G28" s="76">
        <v>17000</v>
      </c>
      <c r="H28" s="74" t="s">
        <v>14</v>
      </c>
      <c r="I28" s="77">
        <v>0</v>
      </c>
      <c r="J28" s="76">
        <v>0</v>
      </c>
      <c r="K28" s="81">
        <v>17000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</row>
    <row r="29" spans="1:114" ht="43.5" customHeight="1">
      <c r="A29" s="74">
        <f t="shared" si="0"/>
        <v>27</v>
      </c>
      <c r="B29" s="74">
        <v>8508</v>
      </c>
      <c r="C29" s="74">
        <v>6207</v>
      </c>
      <c r="D29" s="75" t="s">
        <v>24</v>
      </c>
      <c r="E29" s="74" t="s">
        <v>19</v>
      </c>
      <c r="F29" s="74" t="s">
        <v>11</v>
      </c>
      <c r="G29" s="76">
        <v>23700</v>
      </c>
      <c r="H29" s="74" t="s">
        <v>14</v>
      </c>
      <c r="I29" s="77">
        <v>0</v>
      </c>
      <c r="J29" s="76">
        <v>0</v>
      </c>
      <c r="K29" s="81">
        <v>23700</v>
      </c>
      <c r="L29" s="24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</row>
    <row r="30" spans="1:114" s="33" customFormat="1" ht="24" customHeight="1">
      <c r="A30" s="74">
        <f t="shared" si="0"/>
        <v>28</v>
      </c>
      <c r="B30" s="74">
        <v>8601</v>
      </c>
      <c r="C30" s="74">
        <v>6198</v>
      </c>
      <c r="D30" s="75" t="s">
        <v>25</v>
      </c>
      <c r="E30" s="74" t="s">
        <v>19</v>
      </c>
      <c r="F30" s="74" t="s">
        <v>13</v>
      </c>
      <c r="G30" s="76">
        <v>50000</v>
      </c>
      <c r="H30" s="74" t="s">
        <v>14</v>
      </c>
      <c r="I30" s="77">
        <v>0</v>
      </c>
      <c r="J30" s="76">
        <v>0</v>
      </c>
      <c r="K30" s="81">
        <v>50000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</row>
    <row r="31" spans="1:114" ht="27.75" customHeight="1">
      <c r="A31" s="74">
        <f t="shared" si="0"/>
        <v>29</v>
      </c>
      <c r="B31" s="74">
        <v>8243</v>
      </c>
      <c r="C31" s="74">
        <v>6102</v>
      </c>
      <c r="D31" s="75" t="s">
        <v>23</v>
      </c>
      <c r="E31" s="74" t="s">
        <v>21</v>
      </c>
      <c r="F31" s="74" t="s">
        <v>11</v>
      </c>
      <c r="G31" s="76">
        <v>45000</v>
      </c>
      <c r="H31" s="74" t="s">
        <v>20</v>
      </c>
      <c r="I31" s="77">
        <v>1</v>
      </c>
      <c r="J31" s="76">
        <v>45000</v>
      </c>
      <c r="K31" s="81">
        <v>0</v>
      </c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</row>
    <row r="32" spans="1:114" ht="27" customHeight="1">
      <c r="A32" s="74">
        <f t="shared" si="0"/>
        <v>30</v>
      </c>
      <c r="B32" s="74">
        <v>9159</v>
      </c>
      <c r="C32" s="74">
        <v>6102</v>
      </c>
      <c r="D32" s="75" t="s">
        <v>26</v>
      </c>
      <c r="E32" s="74" t="s">
        <v>21</v>
      </c>
      <c r="F32" s="74" t="s">
        <v>11</v>
      </c>
      <c r="G32" s="76">
        <v>20000</v>
      </c>
      <c r="H32" s="74" t="s">
        <v>14</v>
      </c>
      <c r="I32" s="77">
        <v>0</v>
      </c>
      <c r="J32" s="76">
        <v>0</v>
      </c>
      <c r="K32" s="81">
        <v>20000</v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</row>
    <row r="33" spans="1:114" ht="39.75" customHeight="1">
      <c r="A33" s="74">
        <f t="shared" si="0"/>
        <v>31</v>
      </c>
      <c r="B33" s="74">
        <v>9237</v>
      </c>
      <c r="C33" s="74">
        <v>6102</v>
      </c>
      <c r="D33" s="75" t="s">
        <v>27</v>
      </c>
      <c r="E33" s="74" t="s">
        <v>21</v>
      </c>
      <c r="F33" s="74" t="s">
        <v>11</v>
      </c>
      <c r="G33" s="76">
        <v>5000</v>
      </c>
      <c r="H33" s="74" t="s">
        <v>14</v>
      </c>
      <c r="I33" s="77">
        <v>0</v>
      </c>
      <c r="J33" s="76">
        <v>0</v>
      </c>
      <c r="K33" s="81">
        <v>5000</v>
      </c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</row>
    <row r="34" spans="1:114" ht="35.25" customHeight="1">
      <c r="A34" s="74">
        <f t="shared" si="0"/>
        <v>32</v>
      </c>
      <c r="B34" s="74">
        <v>9240</v>
      </c>
      <c r="C34" s="74">
        <v>6102</v>
      </c>
      <c r="D34" s="75" t="s">
        <v>51</v>
      </c>
      <c r="E34" s="74" t="s">
        <v>21</v>
      </c>
      <c r="F34" s="74" t="s">
        <v>11</v>
      </c>
      <c r="G34" s="76">
        <v>5000</v>
      </c>
      <c r="H34" s="74" t="s">
        <v>14</v>
      </c>
      <c r="I34" s="77">
        <v>0</v>
      </c>
      <c r="J34" s="76">
        <v>0</v>
      </c>
      <c r="K34" s="81">
        <v>5000</v>
      </c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</row>
    <row r="35" spans="1:114" s="33" customFormat="1" ht="28.5" customHeight="1">
      <c r="A35" s="74">
        <f t="shared" si="0"/>
        <v>33</v>
      </c>
      <c r="B35" s="74">
        <v>9317</v>
      </c>
      <c r="C35" s="74">
        <v>6102</v>
      </c>
      <c r="D35" s="75" t="s">
        <v>28</v>
      </c>
      <c r="E35" s="74" t="s">
        <v>21</v>
      </c>
      <c r="F35" s="74" t="s">
        <v>11</v>
      </c>
      <c r="G35" s="76">
        <v>100000</v>
      </c>
      <c r="H35" s="74" t="s">
        <v>14</v>
      </c>
      <c r="I35" s="77">
        <v>0</v>
      </c>
      <c r="J35" s="76">
        <v>0</v>
      </c>
      <c r="K35" s="76">
        <v>100000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</row>
    <row r="36" spans="1:114" ht="28.5" customHeight="1">
      <c r="A36" s="74">
        <f t="shared" si="0"/>
        <v>34</v>
      </c>
      <c r="B36" s="74">
        <v>9319</v>
      </c>
      <c r="C36" s="74">
        <v>6102</v>
      </c>
      <c r="D36" s="75" t="s">
        <v>56</v>
      </c>
      <c r="E36" s="74" t="s">
        <v>21</v>
      </c>
      <c r="F36" s="74" t="s">
        <v>13</v>
      </c>
      <c r="G36" s="76">
        <v>100000</v>
      </c>
      <c r="H36" s="74" t="s">
        <v>14</v>
      </c>
      <c r="I36" s="77">
        <v>0</v>
      </c>
      <c r="J36" s="76">
        <v>0</v>
      </c>
      <c r="K36" s="76">
        <v>100000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</row>
    <row r="37" spans="1:114" ht="48" customHeight="1">
      <c r="A37" s="74">
        <f t="shared" si="0"/>
        <v>35</v>
      </c>
      <c r="B37" s="74">
        <v>9320</v>
      </c>
      <c r="C37" s="74">
        <v>6102</v>
      </c>
      <c r="D37" s="75" t="s">
        <v>85</v>
      </c>
      <c r="E37" s="74" t="s">
        <v>21</v>
      </c>
      <c r="F37" s="74" t="s">
        <v>13</v>
      </c>
      <c r="G37" s="76">
        <v>2500000</v>
      </c>
      <c r="H37" s="74" t="s">
        <v>57</v>
      </c>
      <c r="I37" s="77">
        <v>1</v>
      </c>
      <c r="J37" s="76">
        <v>2500000</v>
      </c>
      <c r="K37" s="76">
        <v>0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</row>
    <row r="38" spans="1:114" ht="28.5" customHeight="1">
      <c r="A38" s="74">
        <f t="shared" si="0"/>
        <v>36</v>
      </c>
      <c r="B38" s="74">
        <v>9242</v>
      </c>
      <c r="C38" s="74">
        <v>6102</v>
      </c>
      <c r="D38" s="78" t="s">
        <v>29</v>
      </c>
      <c r="E38" s="74" t="s">
        <v>21</v>
      </c>
      <c r="F38" s="74" t="s">
        <v>11</v>
      </c>
      <c r="G38" s="76">
        <v>5000</v>
      </c>
      <c r="H38" s="74" t="s">
        <v>14</v>
      </c>
      <c r="I38" s="77">
        <v>0</v>
      </c>
      <c r="J38" s="76">
        <v>0</v>
      </c>
      <c r="K38" s="76">
        <v>5000</v>
      </c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</row>
    <row r="39" spans="1:114" ht="28.5" customHeight="1">
      <c r="A39" s="74">
        <f t="shared" si="0"/>
        <v>37</v>
      </c>
      <c r="B39" s="74">
        <v>9176</v>
      </c>
      <c r="C39" s="74">
        <v>6102</v>
      </c>
      <c r="D39" s="75" t="s">
        <v>31</v>
      </c>
      <c r="E39" s="74" t="s">
        <v>21</v>
      </c>
      <c r="F39" s="74" t="s">
        <v>11</v>
      </c>
      <c r="G39" s="76">
        <v>26158</v>
      </c>
      <c r="H39" s="74" t="s">
        <v>14</v>
      </c>
      <c r="I39" s="77">
        <v>0</v>
      </c>
      <c r="J39" s="76">
        <v>0</v>
      </c>
      <c r="K39" s="76">
        <v>26158.31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</row>
    <row r="40" spans="1:114" s="33" customFormat="1" ht="37.5" customHeight="1">
      <c r="A40" s="74">
        <f t="shared" si="0"/>
        <v>38</v>
      </c>
      <c r="B40" s="74">
        <v>9243</v>
      </c>
      <c r="C40" s="74">
        <v>6102</v>
      </c>
      <c r="D40" s="75" t="s">
        <v>36</v>
      </c>
      <c r="E40" s="74" t="s">
        <v>21</v>
      </c>
      <c r="F40" s="74" t="s">
        <v>11</v>
      </c>
      <c r="G40" s="76">
        <v>45551</v>
      </c>
      <c r="H40" s="74" t="s">
        <v>14</v>
      </c>
      <c r="I40" s="77">
        <v>0</v>
      </c>
      <c r="J40" s="76"/>
      <c r="K40" s="76">
        <v>45551.1</v>
      </c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</row>
    <row r="41" spans="1:114" s="33" customFormat="1" ht="42.75" customHeight="1">
      <c r="A41" s="74">
        <f t="shared" si="0"/>
        <v>39</v>
      </c>
      <c r="B41" s="74">
        <v>9177</v>
      </c>
      <c r="C41" s="74">
        <v>6102</v>
      </c>
      <c r="D41" s="75" t="s">
        <v>35</v>
      </c>
      <c r="E41" s="74" t="s">
        <v>21</v>
      </c>
      <c r="F41" s="74" t="s">
        <v>13</v>
      </c>
      <c r="G41" s="76">
        <v>100000</v>
      </c>
      <c r="H41" s="74" t="s">
        <v>14</v>
      </c>
      <c r="I41" s="77">
        <v>0</v>
      </c>
      <c r="J41" s="76">
        <v>0</v>
      </c>
      <c r="K41" s="76">
        <v>100000</v>
      </c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</row>
    <row r="42" spans="1:114" ht="38.25" customHeight="1">
      <c r="A42" s="74">
        <f t="shared" si="0"/>
        <v>40</v>
      </c>
      <c r="B42" s="74">
        <v>8700</v>
      </c>
      <c r="C42" s="74">
        <v>6207</v>
      </c>
      <c r="D42" s="78" t="s">
        <v>42</v>
      </c>
      <c r="E42" s="83" t="s">
        <v>21</v>
      </c>
      <c r="F42" s="83" t="s">
        <v>13</v>
      </c>
      <c r="G42" s="76">
        <v>270000</v>
      </c>
      <c r="H42" s="82" t="s">
        <v>64</v>
      </c>
      <c r="I42" s="77">
        <v>0.2</v>
      </c>
      <c r="J42" s="76">
        <v>54000</v>
      </c>
      <c r="K42" s="76">
        <v>216000</v>
      </c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</row>
    <row r="43" spans="1:114" s="33" customFormat="1" ht="36" customHeight="1">
      <c r="A43" s="74">
        <f t="shared" si="0"/>
        <v>41</v>
      </c>
      <c r="B43" s="74">
        <v>8178</v>
      </c>
      <c r="C43" s="74">
        <v>6102</v>
      </c>
      <c r="D43" s="75" t="s">
        <v>40</v>
      </c>
      <c r="E43" s="74" t="s">
        <v>19</v>
      </c>
      <c r="F43" s="74" t="s">
        <v>11</v>
      </c>
      <c r="G43" s="76">
        <v>15000</v>
      </c>
      <c r="H43" s="74" t="s">
        <v>20</v>
      </c>
      <c r="I43" s="77">
        <v>1</v>
      </c>
      <c r="J43" s="76">
        <v>15000</v>
      </c>
      <c r="K43" s="76">
        <v>0</v>
      </c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</row>
    <row r="44" spans="1:114" ht="30" customHeight="1">
      <c r="A44" s="74">
        <f t="shared" si="0"/>
        <v>42</v>
      </c>
      <c r="B44" s="74">
        <v>8180</v>
      </c>
      <c r="C44" s="74">
        <v>6102</v>
      </c>
      <c r="D44" s="75" t="s">
        <v>47</v>
      </c>
      <c r="E44" s="74" t="s">
        <v>19</v>
      </c>
      <c r="F44" s="74" t="s">
        <v>13</v>
      </c>
      <c r="G44" s="76">
        <v>60000</v>
      </c>
      <c r="H44" s="74" t="s">
        <v>20</v>
      </c>
      <c r="I44" s="77">
        <v>1</v>
      </c>
      <c r="J44" s="76">
        <v>60000</v>
      </c>
      <c r="K44" s="76">
        <v>0</v>
      </c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</row>
    <row r="45" spans="1:114" s="33" customFormat="1" ht="57.75" customHeight="1">
      <c r="A45" s="74">
        <f t="shared" si="0"/>
        <v>43</v>
      </c>
      <c r="B45" s="74">
        <v>9318</v>
      </c>
      <c r="C45" s="74">
        <v>6102</v>
      </c>
      <c r="D45" s="85" t="s">
        <v>48</v>
      </c>
      <c r="E45" s="74" t="s">
        <v>21</v>
      </c>
      <c r="F45" s="74" t="s">
        <v>11</v>
      </c>
      <c r="G45" s="76">
        <v>1122334</v>
      </c>
      <c r="H45" s="74" t="s">
        <v>57</v>
      </c>
      <c r="I45" s="77">
        <v>1</v>
      </c>
      <c r="J45" s="76">
        <v>1122334.09</v>
      </c>
      <c r="K45" s="76">
        <v>0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</row>
    <row r="46" spans="1:114" ht="27.75" customHeight="1">
      <c r="A46" s="74">
        <f t="shared" si="0"/>
        <v>44</v>
      </c>
      <c r="B46" s="74">
        <v>8300</v>
      </c>
      <c r="C46" s="74">
        <v>6102</v>
      </c>
      <c r="D46" s="85" t="s">
        <v>80</v>
      </c>
      <c r="E46" s="74" t="s">
        <v>21</v>
      </c>
      <c r="F46" s="74" t="s">
        <v>13</v>
      </c>
      <c r="G46" s="76">
        <v>60000</v>
      </c>
      <c r="H46" s="74" t="s">
        <v>14</v>
      </c>
      <c r="I46" s="77">
        <v>0</v>
      </c>
      <c r="J46" s="76">
        <v>0</v>
      </c>
      <c r="K46" s="76">
        <v>60000</v>
      </c>
      <c r="L46" s="15"/>
      <c r="M46" s="25"/>
      <c r="N46" s="25"/>
      <c r="O46" s="31"/>
      <c r="P46" s="25"/>
      <c r="Q46" s="25"/>
      <c r="R46" s="30"/>
      <c r="S46" s="32"/>
      <c r="T46" s="29"/>
      <c r="U46" s="30"/>
      <c r="V46" s="30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</row>
    <row r="47" spans="1:114" ht="23.25" customHeight="1">
      <c r="A47" s="74">
        <f t="shared" si="0"/>
        <v>45</v>
      </c>
      <c r="B47" s="74">
        <v>9528</v>
      </c>
      <c r="C47" s="74">
        <v>6102</v>
      </c>
      <c r="D47" s="85" t="s">
        <v>52</v>
      </c>
      <c r="E47" s="74" t="s">
        <v>21</v>
      </c>
      <c r="F47" s="74" t="s">
        <v>11</v>
      </c>
      <c r="G47" s="76">
        <v>9900</v>
      </c>
      <c r="H47" s="74" t="s">
        <v>14</v>
      </c>
      <c r="I47" s="77">
        <v>0</v>
      </c>
      <c r="J47" s="76">
        <v>0</v>
      </c>
      <c r="K47" s="76">
        <v>9900</v>
      </c>
      <c r="L47" s="15"/>
      <c r="M47" s="36"/>
      <c r="N47" s="25"/>
      <c r="O47" s="37"/>
      <c r="P47" s="25"/>
      <c r="Q47" s="25"/>
      <c r="R47" s="30"/>
      <c r="S47" s="25"/>
      <c r="T47" s="29"/>
      <c r="U47" s="30"/>
      <c r="V47" s="30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</row>
    <row r="48" spans="1:114" ht="35.25" customHeight="1">
      <c r="A48" s="74">
        <f t="shared" si="0"/>
        <v>46</v>
      </c>
      <c r="B48" s="74">
        <v>9550</v>
      </c>
      <c r="C48" s="74">
        <v>6102</v>
      </c>
      <c r="D48" s="85" t="s">
        <v>53</v>
      </c>
      <c r="E48" s="74" t="s">
        <v>21</v>
      </c>
      <c r="F48" s="74" t="s">
        <v>11</v>
      </c>
      <c r="G48" s="76">
        <v>7800</v>
      </c>
      <c r="H48" s="74" t="s">
        <v>14</v>
      </c>
      <c r="I48" s="77">
        <v>0</v>
      </c>
      <c r="J48" s="76">
        <v>0</v>
      </c>
      <c r="K48" s="76">
        <v>7800</v>
      </c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</row>
    <row r="49" spans="1:114" s="33" customFormat="1" ht="42.75" customHeight="1">
      <c r="A49" s="74">
        <f t="shared" si="0"/>
        <v>47</v>
      </c>
      <c r="B49" s="74">
        <v>8115</v>
      </c>
      <c r="C49" s="74">
        <v>6102</v>
      </c>
      <c r="D49" s="85" t="s">
        <v>54</v>
      </c>
      <c r="E49" s="74" t="s">
        <v>21</v>
      </c>
      <c r="F49" s="74" t="s">
        <v>11</v>
      </c>
      <c r="G49" s="76">
        <v>25920</v>
      </c>
      <c r="H49" s="74" t="s">
        <v>14</v>
      </c>
      <c r="I49" s="77">
        <v>0</v>
      </c>
      <c r="J49" s="76">
        <v>0</v>
      </c>
      <c r="K49" s="76">
        <v>25920</v>
      </c>
      <c r="L49" s="15"/>
      <c r="M49" s="25"/>
      <c r="N49" s="25"/>
      <c r="O49" s="31"/>
      <c r="P49" s="25"/>
      <c r="Q49" s="25"/>
      <c r="R49" s="30"/>
      <c r="S49" s="32"/>
      <c r="T49" s="29"/>
      <c r="U49" s="30"/>
      <c r="V49" s="30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</row>
    <row r="50" spans="1:114" s="33" customFormat="1" ht="38.25" customHeight="1">
      <c r="A50" s="74">
        <f t="shared" si="0"/>
        <v>48</v>
      </c>
      <c r="B50" s="74">
        <v>1201</v>
      </c>
      <c r="C50" s="74">
        <v>6102</v>
      </c>
      <c r="D50" s="75" t="s">
        <v>55</v>
      </c>
      <c r="E50" s="74" t="s">
        <v>21</v>
      </c>
      <c r="F50" s="74" t="s">
        <v>13</v>
      </c>
      <c r="G50" s="76">
        <v>20000</v>
      </c>
      <c r="H50" s="74" t="s">
        <v>14</v>
      </c>
      <c r="I50" s="77">
        <v>0</v>
      </c>
      <c r="J50" s="76">
        <v>0</v>
      </c>
      <c r="K50" s="76">
        <v>20000</v>
      </c>
      <c r="L50" s="15"/>
      <c r="M50" s="25"/>
      <c r="N50" s="25"/>
      <c r="O50" s="31"/>
      <c r="P50" s="25"/>
      <c r="Q50" s="25"/>
      <c r="R50" s="30"/>
      <c r="S50" s="32"/>
      <c r="T50" s="29"/>
      <c r="U50" s="30"/>
      <c r="V50" s="30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</row>
    <row r="51" spans="1:114" s="33" customFormat="1" ht="34.5" customHeight="1">
      <c r="A51" s="74">
        <f t="shared" si="0"/>
        <v>49</v>
      </c>
      <c r="B51" s="74">
        <v>9178</v>
      </c>
      <c r="C51" s="74">
        <v>6102</v>
      </c>
      <c r="D51" s="85" t="s">
        <v>61</v>
      </c>
      <c r="E51" s="74" t="s">
        <v>21</v>
      </c>
      <c r="F51" s="74" t="s">
        <v>13</v>
      </c>
      <c r="G51" s="76">
        <v>40000</v>
      </c>
      <c r="H51" s="86" t="s">
        <v>59</v>
      </c>
      <c r="I51" s="77">
        <v>1</v>
      </c>
      <c r="J51" s="76">
        <v>40000</v>
      </c>
      <c r="K51" s="76">
        <v>0</v>
      </c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</row>
    <row r="52" spans="1:114" ht="51.75" customHeight="1">
      <c r="A52" s="74">
        <f t="shared" si="0"/>
        <v>50</v>
      </c>
      <c r="B52" s="74">
        <v>9601</v>
      </c>
      <c r="C52" s="74">
        <v>6102</v>
      </c>
      <c r="D52" s="85" t="s">
        <v>65</v>
      </c>
      <c r="E52" s="74" t="s">
        <v>21</v>
      </c>
      <c r="F52" s="74" t="s">
        <v>13</v>
      </c>
      <c r="G52" s="76">
        <v>60000</v>
      </c>
      <c r="H52" s="86" t="s">
        <v>59</v>
      </c>
      <c r="I52" s="77">
        <v>0</v>
      </c>
      <c r="J52" s="76">
        <v>60000</v>
      </c>
      <c r="K52" s="76">
        <v>0</v>
      </c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</row>
    <row r="53" spans="1:11" ht="28.5" customHeight="1">
      <c r="A53" s="74">
        <f t="shared" si="0"/>
        <v>51</v>
      </c>
      <c r="B53" s="87">
        <v>9402</v>
      </c>
      <c r="C53" s="87">
        <v>6102</v>
      </c>
      <c r="D53" s="87" t="s">
        <v>77</v>
      </c>
      <c r="E53" s="88" t="s">
        <v>21</v>
      </c>
      <c r="F53" s="88" t="s">
        <v>11</v>
      </c>
      <c r="G53" s="89">
        <v>115500</v>
      </c>
      <c r="H53" s="87" t="s">
        <v>78</v>
      </c>
      <c r="I53" s="90">
        <v>1</v>
      </c>
      <c r="J53" s="89">
        <v>115500</v>
      </c>
      <c r="K53" s="89">
        <v>0</v>
      </c>
    </row>
    <row r="54" spans="1:11" ht="28.5" customHeight="1">
      <c r="A54" s="1"/>
      <c r="B54" s="1"/>
      <c r="C54" s="1"/>
      <c r="D54" s="1"/>
      <c r="E54" s="1"/>
      <c r="F54" s="1"/>
      <c r="G54" s="59">
        <f>SUM(G3:G53)</f>
        <v>5803832</v>
      </c>
      <c r="H54" s="1"/>
      <c r="I54" s="1"/>
      <c r="J54" s="59">
        <f>SUM(J3:J53)</f>
        <v>4168834.09</v>
      </c>
      <c r="K54" s="59">
        <f>SUM(K3:K53)</f>
        <v>1634998.4100000001</v>
      </c>
    </row>
    <row r="55" spans="1:11" ht="18.75" customHeight="1">
      <c r="A55" s="38"/>
      <c r="B55" s="38"/>
      <c r="C55" s="38"/>
      <c r="D55" s="44" t="s">
        <v>69</v>
      </c>
      <c r="E55" s="1"/>
      <c r="F55" s="1"/>
      <c r="G55" s="1"/>
      <c r="H55" s="1"/>
      <c r="I55" s="38"/>
      <c r="J55" s="38"/>
      <c r="K55" s="9"/>
    </row>
    <row r="56" spans="1:11" ht="12.75">
      <c r="A56" s="38"/>
      <c r="B56" s="38"/>
      <c r="C56" s="38"/>
      <c r="D56" s="39" t="s">
        <v>70</v>
      </c>
      <c r="E56" s="38"/>
      <c r="F56" s="38"/>
      <c r="G56" s="40">
        <f>+G58+G57</f>
        <v>5803832</v>
      </c>
      <c r="H56" s="41">
        <f>+G56/G56</f>
        <v>1</v>
      </c>
      <c r="I56" s="38"/>
      <c r="J56" s="38"/>
      <c r="K56" s="9"/>
    </row>
    <row r="57" spans="1:11" ht="12.75">
      <c r="A57" s="38"/>
      <c r="B57" s="38"/>
      <c r="C57" s="38"/>
      <c r="D57" s="38" t="s">
        <v>71</v>
      </c>
      <c r="E57" s="38"/>
      <c r="F57" s="38"/>
      <c r="G57" s="40">
        <f>SUM(G3:G18)</f>
        <v>305705</v>
      </c>
      <c r="H57" s="41">
        <f>+G57/G56</f>
        <v>0.052672958142137814</v>
      </c>
      <c r="I57" s="38"/>
      <c r="J57" s="38"/>
      <c r="K57" s="9"/>
    </row>
    <row r="58" spans="1:10" ht="12.75">
      <c r="A58" s="42"/>
      <c r="B58" s="42"/>
      <c r="C58" s="42"/>
      <c r="D58" s="73" t="s">
        <v>81</v>
      </c>
      <c r="E58" s="42"/>
      <c r="F58" s="42"/>
      <c r="G58" s="45">
        <f>SUM(G19:G53)</f>
        <v>5498127</v>
      </c>
      <c r="H58" s="47">
        <f>+G58/G56</f>
        <v>0.9473270418578622</v>
      </c>
      <c r="I58" s="42"/>
      <c r="J58" s="42"/>
    </row>
    <row r="59" spans="1:10" ht="12.75">
      <c r="A59" s="42"/>
      <c r="B59" s="42"/>
      <c r="C59" s="42"/>
      <c r="D59" s="42"/>
      <c r="E59" s="42"/>
      <c r="F59" s="42"/>
      <c r="G59" s="42"/>
      <c r="H59" s="42"/>
      <c r="I59" s="42"/>
      <c r="J59" s="42"/>
    </row>
    <row r="60" spans="1:10" ht="12.75">
      <c r="A60" s="42"/>
      <c r="B60" s="42"/>
      <c r="C60" s="42"/>
      <c r="D60" s="39" t="s">
        <v>70</v>
      </c>
      <c r="E60" s="42"/>
      <c r="F60" s="42"/>
      <c r="G60" s="49">
        <f>+G54</f>
        <v>5803832</v>
      </c>
      <c r="H60" s="41">
        <v>1</v>
      </c>
      <c r="I60" s="42"/>
      <c r="J60" s="42"/>
    </row>
    <row r="61" spans="1:10" ht="12.75">
      <c r="A61" s="10"/>
      <c r="B61" s="10"/>
      <c r="C61" s="10"/>
      <c r="D61" s="46" t="s">
        <v>72</v>
      </c>
      <c r="E61" s="10"/>
      <c r="F61" s="10"/>
      <c r="G61" s="48">
        <f>+J54</f>
        <v>4168834.09</v>
      </c>
      <c r="H61" s="41">
        <f>+G61/G60</f>
        <v>0.7182899315486734</v>
      </c>
      <c r="I61" s="10"/>
      <c r="J61" s="10"/>
    </row>
    <row r="62" spans="1:10" ht="12.75">
      <c r="A62" s="10"/>
      <c r="B62" s="10"/>
      <c r="C62" s="10"/>
      <c r="D62" s="46" t="s">
        <v>73</v>
      </c>
      <c r="E62" s="10"/>
      <c r="F62" s="10"/>
      <c r="G62" s="48">
        <f>+K54</f>
        <v>1634998.4100000001</v>
      </c>
      <c r="H62" s="41">
        <f>+G62/G60</f>
        <v>0.28171015460130483</v>
      </c>
      <c r="I62" s="10"/>
      <c r="J62" s="10"/>
    </row>
    <row r="63" spans="1:10" ht="12.75">
      <c r="A63" s="10"/>
      <c r="B63" s="10"/>
      <c r="C63" s="10"/>
      <c r="D63" s="50" t="s">
        <v>74</v>
      </c>
      <c r="E63" s="51"/>
      <c r="F63" s="51"/>
      <c r="G63" s="52">
        <f>SUM(G64:G67)</f>
        <v>4168834.09</v>
      </c>
      <c r="H63" s="41"/>
      <c r="I63" s="10"/>
      <c r="J63" s="10"/>
    </row>
    <row r="64" spans="4:8" ht="12.75">
      <c r="D64" s="53" t="s">
        <v>30</v>
      </c>
      <c r="E64" s="54"/>
      <c r="F64" s="54"/>
      <c r="G64" s="55">
        <f>+J31+J43+J44</f>
        <v>120000</v>
      </c>
      <c r="H64" s="41">
        <f>+G64/G63</f>
        <v>0.028785026558828586</v>
      </c>
    </row>
    <row r="65" spans="4:8" ht="12.75">
      <c r="D65" s="53" t="s">
        <v>75</v>
      </c>
      <c r="E65" s="54"/>
      <c r="F65" s="54"/>
      <c r="G65" s="55">
        <f>+J3+J6+J13+J42</f>
        <v>211000</v>
      </c>
      <c r="H65" s="41">
        <f>+G65/G63</f>
        <v>0.050613671699273596</v>
      </c>
    </row>
    <row r="66" spans="4:8" ht="12.75">
      <c r="D66" s="53" t="s">
        <v>76</v>
      </c>
      <c r="E66" s="54"/>
      <c r="F66" s="54"/>
      <c r="G66" s="55">
        <f>+J52+J51</f>
        <v>100000</v>
      </c>
      <c r="H66" s="41">
        <f>+G66/G63</f>
        <v>0.023987522132357157</v>
      </c>
    </row>
    <row r="67" spans="4:8" ht="12.75">
      <c r="D67" s="53" t="s">
        <v>79</v>
      </c>
      <c r="E67" s="54"/>
      <c r="F67" s="54"/>
      <c r="G67" s="55">
        <f>+J45+J53+J37</f>
        <v>3737834.09</v>
      </c>
      <c r="H67" s="41">
        <f>+G67/G63</f>
        <v>0.8966137796095407</v>
      </c>
    </row>
    <row r="68" spans="4:8" ht="12.75">
      <c r="D68" s="54"/>
      <c r="E68" s="54"/>
      <c r="F68" s="54"/>
      <c r="G68" s="54"/>
      <c r="H68" s="41"/>
    </row>
  </sheetData>
  <sheetProtection/>
  <mergeCells count="1">
    <mergeCell ref="B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J70"/>
  <sheetViews>
    <sheetView zoomScalePageLayoutView="0" workbookViewId="0" topLeftCell="A40">
      <selection activeCell="A10" sqref="A1:IV16384"/>
    </sheetView>
  </sheetViews>
  <sheetFormatPr defaultColWidth="9.140625" defaultRowHeight="12.75"/>
  <cols>
    <col min="1" max="1" width="3.421875" style="0" customWidth="1"/>
    <col min="2" max="2" width="8.00390625" style="0" customWidth="1"/>
    <col min="3" max="3" width="8.140625" style="0" customWidth="1"/>
    <col min="4" max="4" width="33.28125" style="0" customWidth="1"/>
    <col min="5" max="5" width="7.421875" style="0" customWidth="1"/>
    <col min="6" max="6" width="6.57421875" style="0" customWidth="1"/>
    <col min="7" max="7" width="13.140625" style="0" customWidth="1"/>
    <col min="8" max="8" width="17.28125" style="0" customWidth="1"/>
    <col min="9" max="9" width="8.421875" style="0" customWidth="1"/>
    <col min="10" max="10" width="11.00390625" style="0" customWidth="1"/>
    <col min="11" max="11" width="10.8515625" style="0" customWidth="1"/>
    <col min="12" max="12" width="8.00390625" style="0" customWidth="1"/>
    <col min="13" max="13" width="9.28125" style="0" customWidth="1"/>
    <col min="14" max="14" width="8.8515625" style="0" customWidth="1"/>
    <col min="15" max="15" width="10.28125" style="0" customWidth="1"/>
  </cols>
  <sheetData>
    <row r="1" spans="1:114" ht="22.5" customHeight="1">
      <c r="A1" s="1"/>
      <c r="B1" s="188" t="s">
        <v>89</v>
      </c>
      <c r="C1" s="188"/>
      <c r="D1" s="188"/>
      <c r="E1" s="188"/>
      <c r="F1" s="188"/>
      <c r="G1" s="188"/>
      <c r="H1" s="188"/>
      <c r="I1" s="188"/>
      <c r="J1" s="188"/>
      <c r="K1" s="188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</row>
    <row r="2" spans="1:114" ht="45">
      <c r="A2" s="2"/>
      <c r="B2" s="2" t="s">
        <v>0</v>
      </c>
      <c r="C2" s="43" t="s">
        <v>1</v>
      </c>
      <c r="D2" s="3" t="s">
        <v>2</v>
      </c>
      <c r="E2" s="2" t="s">
        <v>3</v>
      </c>
      <c r="F2" s="43" t="s">
        <v>4</v>
      </c>
      <c r="G2" s="3" t="s">
        <v>45</v>
      </c>
      <c r="H2" s="2" t="s">
        <v>5</v>
      </c>
      <c r="I2" s="2" t="s">
        <v>6</v>
      </c>
      <c r="J2" s="2" t="s">
        <v>7</v>
      </c>
      <c r="K2" s="2" t="s">
        <v>8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</row>
    <row r="3" spans="1:114" ht="53.25" customHeight="1">
      <c r="A3" s="74">
        <v>1</v>
      </c>
      <c r="B3" s="74">
        <v>4102</v>
      </c>
      <c r="C3" s="74">
        <v>6103</v>
      </c>
      <c r="D3" s="75" t="s">
        <v>9</v>
      </c>
      <c r="E3" s="74" t="s">
        <v>10</v>
      </c>
      <c r="F3" s="74" t="s">
        <v>11</v>
      </c>
      <c r="G3" s="76">
        <v>35000</v>
      </c>
      <c r="H3" s="74" t="s">
        <v>12</v>
      </c>
      <c r="I3" s="77">
        <v>1</v>
      </c>
      <c r="J3" s="76">
        <v>35000</v>
      </c>
      <c r="K3" s="76">
        <v>0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</row>
    <row r="4" spans="1:114" s="33" customFormat="1" ht="37.5" customHeight="1">
      <c r="A4" s="74">
        <f>+A3+1</f>
        <v>2</v>
      </c>
      <c r="B4" s="74">
        <v>4314</v>
      </c>
      <c r="C4" s="74">
        <v>6103</v>
      </c>
      <c r="D4" s="75" t="s">
        <v>66</v>
      </c>
      <c r="E4" s="74" t="s">
        <v>10</v>
      </c>
      <c r="F4" s="74" t="s">
        <v>13</v>
      </c>
      <c r="G4" s="76">
        <v>20000</v>
      </c>
      <c r="H4" s="74" t="s">
        <v>14</v>
      </c>
      <c r="I4" s="77">
        <v>0</v>
      </c>
      <c r="J4" s="76">
        <v>0</v>
      </c>
      <c r="K4" s="76">
        <v>20000</v>
      </c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</row>
    <row r="5" spans="1:114" s="33" customFormat="1" ht="32.25" customHeight="1">
      <c r="A5" s="74">
        <f aca="true" t="shared" si="0" ref="A5:A55">+A4+1</f>
        <v>3</v>
      </c>
      <c r="B5" s="74">
        <v>4108</v>
      </c>
      <c r="C5" s="74">
        <v>6103</v>
      </c>
      <c r="D5" s="75" t="s">
        <v>15</v>
      </c>
      <c r="E5" s="74" t="s">
        <v>10</v>
      </c>
      <c r="F5" s="74" t="s">
        <v>13</v>
      </c>
      <c r="G5" s="76">
        <v>5000</v>
      </c>
      <c r="H5" s="74" t="s">
        <v>14</v>
      </c>
      <c r="I5" s="77">
        <v>0</v>
      </c>
      <c r="J5" s="76">
        <v>0</v>
      </c>
      <c r="K5" s="76">
        <v>5000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</row>
    <row r="6" spans="1:114" s="33" customFormat="1" ht="28.5" customHeight="1">
      <c r="A6" s="74">
        <f t="shared" si="0"/>
        <v>4</v>
      </c>
      <c r="B6" s="74">
        <v>4121</v>
      </c>
      <c r="C6" s="74">
        <v>6103</v>
      </c>
      <c r="D6" s="75" t="s">
        <v>16</v>
      </c>
      <c r="E6" s="74" t="s">
        <v>10</v>
      </c>
      <c r="F6" s="74" t="s">
        <v>13</v>
      </c>
      <c r="G6" s="76">
        <v>120000</v>
      </c>
      <c r="H6" s="74" t="s">
        <v>12</v>
      </c>
      <c r="I6" s="77">
        <v>1</v>
      </c>
      <c r="J6" s="76">
        <v>120000</v>
      </c>
      <c r="K6" s="76">
        <v>0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</row>
    <row r="7" spans="1:114" s="33" customFormat="1" ht="46.5" customHeight="1">
      <c r="A7" s="74">
        <f t="shared" si="0"/>
        <v>5</v>
      </c>
      <c r="B7" s="92">
        <v>4123</v>
      </c>
      <c r="C7" s="92">
        <v>6103</v>
      </c>
      <c r="D7" s="93" t="s">
        <v>83</v>
      </c>
      <c r="E7" s="94" t="s">
        <v>10</v>
      </c>
      <c r="F7" s="95" t="s">
        <v>13</v>
      </c>
      <c r="G7" s="96">
        <v>20000</v>
      </c>
      <c r="H7" s="92" t="s">
        <v>14</v>
      </c>
      <c r="I7" s="97">
        <v>0</v>
      </c>
      <c r="J7" s="96">
        <v>0</v>
      </c>
      <c r="K7" s="96">
        <v>20000</v>
      </c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</row>
    <row r="8" spans="1:114" s="33" customFormat="1" ht="45" customHeight="1">
      <c r="A8" s="74">
        <f t="shared" si="0"/>
        <v>6</v>
      </c>
      <c r="B8" s="74">
        <v>4124</v>
      </c>
      <c r="C8" s="74">
        <v>6103</v>
      </c>
      <c r="D8" s="78" t="s">
        <v>63</v>
      </c>
      <c r="E8" s="79" t="s">
        <v>10</v>
      </c>
      <c r="F8" s="80" t="s">
        <v>13</v>
      </c>
      <c r="G8" s="76">
        <v>20000</v>
      </c>
      <c r="H8" s="74" t="s">
        <v>14</v>
      </c>
      <c r="I8" s="77">
        <v>0</v>
      </c>
      <c r="J8" s="76">
        <v>0</v>
      </c>
      <c r="K8" s="76">
        <v>20000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</row>
    <row r="9" spans="1:114" s="33" customFormat="1" ht="45" customHeight="1">
      <c r="A9" s="74">
        <v>7</v>
      </c>
      <c r="B9" s="74">
        <v>4204</v>
      </c>
      <c r="C9" s="74">
        <v>6103</v>
      </c>
      <c r="D9" s="78" t="s">
        <v>91</v>
      </c>
      <c r="E9" s="79" t="s">
        <v>10</v>
      </c>
      <c r="F9" s="80" t="s">
        <v>13</v>
      </c>
      <c r="G9" s="76">
        <v>10063</v>
      </c>
      <c r="H9" s="74" t="s">
        <v>14</v>
      </c>
      <c r="I9" s="77">
        <v>0</v>
      </c>
      <c r="J9" s="76">
        <v>0</v>
      </c>
      <c r="K9" s="76">
        <v>10063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</row>
    <row r="10" spans="1:114" s="33" customFormat="1" ht="29.25" customHeight="1">
      <c r="A10" s="74">
        <v>8</v>
      </c>
      <c r="B10" s="74">
        <v>4601</v>
      </c>
      <c r="C10" s="74">
        <v>6103</v>
      </c>
      <c r="D10" s="75" t="s">
        <v>17</v>
      </c>
      <c r="E10" s="74" t="s">
        <v>10</v>
      </c>
      <c r="F10" s="74" t="s">
        <v>13</v>
      </c>
      <c r="G10" s="76">
        <v>6000</v>
      </c>
      <c r="H10" s="74" t="s">
        <v>14</v>
      </c>
      <c r="I10" s="77">
        <v>0</v>
      </c>
      <c r="J10" s="76">
        <v>0</v>
      </c>
      <c r="K10" s="76">
        <v>6000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</row>
    <row r="11" spans="1:114" ht="38.25" customHeight="1">
      <c r="A11" s="74">
        <f t="shared" si="0"/>
        <v>9</v>
      </c>
      <c r="B11" s="74">
        <v>4403</v>
      </c>
      <c r="C11" s="74">
        <v>6103</v>
      </c>
      <c r="D11" s="78" t="s">
        <v>32</v>
      </c>
      <c r="E11" s="74" t="s">
        <v>10</v>
      </c>
      <c r="F11" s="74" t="s">
        <v>11</v>
      </c>
      <c r="G11" s="76">
        <v>5000</v>
      </c>
      <c r="H11" s="74" t="s">
        <v>14</v>
      </c>
      <c r="I11" s="77">
        <v>0</v>
      </c>
      <c r="J11" s="76">
        <v>0</v>
      </c>
      <c r="K11" s="76">
        <v>5000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</row>
    <row r="12" spans="1:114" s="33" customFormat="1" ht="41.25" customHeight="1">
      <c r="A12" s="74">
        <f t="shared" si="0"/>
        <v>10</v>
      </c>
      <c r="B12" s="74">
        <v>4404</v>
      </c>
      <c r="C12" s="74">
        <v>6103</v>
      </c>
      <c r="D12" s="78" t="s">
        <v>33</v>
      </c>
      <c r="E12" s="74" t="s">
        <v>10</v>
      </c>
      <c r="F12" s="74" t="s">
        <v>13</v>
      </c>
      <c r="G12" s="76">
        <v>5000</v>
      </c>
      <c r="H12" s="74" t="s">
        <v>14</v>
      </c>
      <c r="I12" s="77">
        <v>0</v>
      </c>
      <c r="J12" s="76">
        <v>0</v>
      </c>
      <c r="K12" s="76">
        <v>5000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</row>
    <row r="13" spans="1:114" ht="42.75" customHeight="1">
      <c r="A13" s="74">
        <f t="shared" si="0"/>
        <v>11</v>
      </c>
      <c r="B13" s="74">
        <v>4405</v>
      </c>
      <c r="C13" s="74">
        <v>6103</v>
      </c>
      <c r="D13" s="78" t="s">
        <v>68</v>
      </c>
      <c r="E13" s="74" t="s">
        <v>10</v>
      </c>
      <c r="F13" s="74" t="s">
        <v>11</v>
      </c>
      <c r="G13" s="76">
        <v>12000</v>
      </c>
      <c r="H13" s="74" t="s">
        <v>14</v>
      </c>
      <c r="I13" s="77">
        <v>0</v>
      </c>
      <c r="J13" s="76">
        <v>0</v>
      </c>
      <c r="K13" s="76">
        <v>12000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</row>
    <row r="14" spans="1:114" s="33" customFormat="1" ht="37.5" customHeight="1">
      <c r="A14" s="74">
        <f t="shared" si="0"/>
        <v>12</v>
      </c>
      <c r="B14" s="74">
        <v>4700</v>
      </c>
      <c r="C14" s="74">
        <v>6103</v>
      </c>
      <c r="D14" s="78" t="s">
        <v>37</v>
      </c>
      <c r="E14" s="74" t="s">
        <v>10</v>
      </c>
      <c r="F14" s="74" t="s">
        <v>13</v>
      </c>
      <c r="G14" s="76">
        <v>10000</v>
      </c>
      <c r="H14" s="82" t="s">
        <v>64</v>
      </c>
      <c r="I14" s="77">
        <v>0.2</v>
      </c>
      <c r="J14" s="76">
        <v>2000</v>
      </c>
      <c r="K14" s="76">
        <v>8000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</row>
    <row r="15" spans="1:114" s="33" customFormat="1" ht="27.75" customHeight="1">
      <c r="A15" s="74">
        <f t="shared" si="0"/>
        <v>13</v>
      </c>
      <c r="B15" s="74">
        <v>4125</v>
      </c>
      <c r="C15" s="74">
        <v>6103</v>
      </c>
      <c r="D15" s="78" t="s">
        <v>41</v>
      </c>
      <c r="E15" s="83" t="s">
        <v>10</v>
      </c>
      <c r="F15" s="83" t="s">
        <v>13</v>
      </c>
      <c r="G15" s="84">
        <v>10000</v>
      </c>
      <c r="H15" s="74" t="s">
        <v>14</v>
      </c>
      <c r="I15" s="77">
        <v>0</v>
      </c>
      <c r="J15" s="76">
        <v>0</v>
      </c>
      <c r="K15" s="76">
        <v>10000</v>
      </c>
      <c r="L15" s="15"/>
      <c r="M15" s="23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</row>
    <row r="16" spans="1:114" s="33" customFormat="1" ht="35.25" customHeight="1">
      <c r="A16" s="74">
        <f t="shared" si="0"/>
        <v>14</v>
      </c>
      <c r="B16" s="74">
        <v>4126</v>
      </c>
      <c r="C16" s="74">
        <v>6103</v>
      </c>
      <c r="D16" s="78" t="s">
        <v>87</v>
      </c>
      <c r="E16" s="83" t="s">
        <v>10</v>
      </c>
      <c r="F16" s="83" t="s">
        <v>13</v>
      </c>
      <c r="G16" s="84">
        <v>19705</v>
      </c>
      <c r="H16" s="74" t="s">
        <v>14</v>
      </c>
      <c r="I16" s="77">
        <v>0</v>
      </c>
      <c r="J16" s="76">
        <v>0</v>
      </c>
      <c r="K16" s="76">
        <v>19705</v>
      </c>
      <c r="L16" s="15"/>
      <c r="M16" s="2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</row>
    <row r="17" spans="1:114" ht="39" customHeight="1">
      <c r="A17" s="74">
        <f t="shared" si="0"/>
        <v>15</v>
      </c>
      <c r="B17" s="74">
        <v>4312</v>
      </c>
      <c r="C17" s="74">
        <v>6103</v>
      </c>
      <c r="D17" s="78" t="s">
        <v>67</v>
      </c>
      <c r="E17" s="83" t="s">
        <v>10</v>
      </c>
      <c r="F17" s="74" t="s">
        <v>11</v>
      </c>
      <c r="G17" s="84">
        <v>5000</v>
      </c>
      <c r="H17" s="74" t="s">
        <v>14</v>
      </c>
      <c r="I17" s="77">
        <v>0</v>
      </c>
      <c r="J17" s="76">
        <v>0</v>
      </c>
      <c r="K17" s="76">
        <v>5000</v>
      </c>
      <c r="L17" s="15"/>
      <c r="M17" s="25"/>
      <c r="N17" s="25"/>
      <c r="O17" s="26"/>
      <c r="P17" s="27"/>
      <c r="Q17" s="25"/>
      <c r="R17" s="28"/>
      <c r="S17" s="25"/>
      <c r="T17" s="29"/>
      <c r="U17" s="30"/>
      <c r="V17" s="30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</row>
    <row r="18" spans="1:114" ht="35.25" customHeight="1">
      <c r="A18" s="74">
        <f t="shared" si="0"/>
        <v>16</v>
      </c>
      <c r="B18" s="74">
        <v>4313</v>
      </c>
      <c r="C18" s="74">
        <v>6103</v>
      </c>
      <c r="D18" s="78" t="s">
        <v>49</v>
      </c>
      <c r="E18" s="83" t="s">
        <v>10</v>
      </c>
      <c r="F18" s="74" t="s">
        <v>11</v>
      </c>
      <c r="G18" s="84">
        <v>8000</v>
      </c>
      <c r="H18" s="74" t="s">
        <v>14</v>
      </c>
      <c r="I18" s="77">
        <v>0</v>
      </c>
      <c r="J18" s="76">
        <v>0</v>
      </c>
      <c r="K18" s="76">
        <v>8000</v>
      </c>
      <c r="L18" s="15"/>
      <c r="M18" s="2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</row>
    <row r="19" spans="1:114" s="33" customFormat="1" ht="38.25" customHeight="1">
      <c r="A19" s="74">
        <f t="shared" si="0"/>
        <v>17</v>
      </c>
      <c r="B19" s="74">
        <v>4701</v>
      </c>
      <c r="C19" s="74">
        <v>6103</v>
      </c>
      <c r="D19" s="78" t="s">
        <v>60</v>
      </c>
      <c r="E19" s="83" t="s">
        <v>10</v>
      </c>
      <c r="F19" s="74" t="s">
        <v>13</v>
      </c>
      <c r="G19" s="84">
        <v>5000</v>
      </c>
      <c r="H19" s="74" t="s">
        <v>14</v>
      </c>
      <c r="I19" s="77">
        <v>0</v>
      </c>
      <c r="J19" s="76">
        <v>0</v>
      </c>
      <c r="K19" s="76">
        <v>5000</v>
      </c>
      <c r="L19" s="15"/>
      <c r="M19" s="2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</row>
    <row r="20" spans="1:114" ht="30" customHeight="1">
      <c r="A20" s="74">
        <f t="shared" si="0"/>
        <v>18</v>
      </c>
      <c r="B20" s="74">
        <v>8116</v>
      </c>
      <c r="C20" s="74">
        <v>6102</v>
      </c>
      <c r="D20" s="75" t="s">
        <v>18</v>
      </c>
      <c r="E20" s="74" t="s">
        <v>19</v>
      </c>
      <c r="F20" s="74" t="s">
        <v>11</v>
      </c>
      <c r="G20" s="76">
        <v>100000</v>
      </c>
      <c r="H20" s="74" t="s">
        <v>14</v>
      </c>
      <c r="I20" s="77">
        <v>0</v>
      </c>
      <c r="J20" s="76">
        <v>0</v>
      </c>
      <c r="K20" s="76">
        <v>100000</v>
      </c>
      <c r="L20" s="15"/>
      <c r="M20" s="2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</row>
    <row r="21" spans="1:114" ht="30" customHeight="1">
      <c r="A21" s="74">
        <f t="shared" si="0"/>
        <v>19</v>
      </c>
      <c r="B21" s="74">
        <v>8146</v>
      </c>
      <c r="C21" s="74">
        <v>6102</v>
      </c>
      <c r="D21" s="75" t="s">
        <v>43</v>
      </c>
      <c r="E21" s="74" t="s">
        <v>19</v>
      </c>
      <c r="F21" s="74" t="s">
        <v>11</v>
      </c>
      <c r="G21" s="76">
        <v>38264</v>
      </c>
      <c r="H21" s="74" t="s">
        <v>14</v>
      </c>
      <c r="I21" s="77">
        <v>0</v>
      </c>
      <c r="J21" s="76">
        <v>0</v>
      </c>
      <c r="K21" s="76">
        <v>38264</v>
      </c>
      <c r="L21" s="15"/>
      <c r="M21" s="23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</row>
    <row r="22" spans="1:114" s="107" customFormat="1" ht="30.75" customHeight="1">
      <c r="A22" s="74">
        <f t="shared" si="0"/>
        <v>20</v>
      </c>
      <c r="B22" s="100">
        <v>8148</v>
      </c>
      <c r="C22" s="100">
        <v>6102</v>
      </c>
      <c r="D22" s="101" t="s">
        <v>44</v>
      </c>
      <c r="E22" s="100" t="s">
        <v>19</v>
      </c>
      <c r="F22" s="100" t="s">
        <v>13</v>
      </c>
      <c r="G22" s="102">
        <v>60000</v>
      </c>
      <c r="H22" s="100" t="s">
        <v>14</v>
      </c>
      <c r="I22" s="103">
        <v>0</v>
      </c>
      <c r="J22" s="102">
        <v>0</v>
      </c>
      <c r="K22" s="102">
        <v>60000</v>
      </c>
      <c r="L22" s="105"/>
      <c r="M22" s="106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</row>
    <row r="23" spans="1:114" s="33" customFormat="1" ht="30" customHeight="1">
      <c r="A23" s="74">
        <f t="shared" si="0"/>
        <v>21</v>
      </c>
      <c r="B23" s="74">
        <v>8167</v>
      </c>
      <c r="C23" s="74">
        <v>6102</v>
      </c>
      <c r="D23" s="75" t="s">
        <v>22</v>
      </c>
      <c r="E23" s="74" t="s">
        <v>19</v>
      </c>
      <c r="F23" s="74" t="s">
        <v>13</v>
      </c>
      <c r="G23" s="76">
        <v>60000</v>
      </c>
      <c r="H23" s="74" t="s">
        <v>14</v>
      </c>
      <c r="I23" s="77">
        <v>0</v>
      </c>
      <c r="J23" s="76">
        <v>0</v>
      </c>
      <c r="K23" s="76">
        <v>60000</v>
      </c>
      <c r="L23" s="15"/>
      <c r="M23" s="23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</row>
    <row r="24" spans="1:114" ht="30" customHeight="1">
      <c r="A24" s="74">
        <f t="shared" si="0"/>
        <v>22</v>
      </c>
      <c r="B24" s="74">
        <v>8177</v>
      </c>
      <c r="C24" s="74">
        <v>6198</v>
      </c>
      <c r="D24" s="75" t="s">
        <v>34</v>
      </c>
      <c r="E24" s="74" t="s">
        <v>19</v>
      </c>
      <c r="F24" s="74" t="s">
        <v>11</v>
      </c>
      <c r="G24" s="76">
        <v>5000</v>
      </c>
      <c r="H24" s="74" t="s">
        <v>14</v>
      </c>
      <c r="I24" s="77">
        <v>0</v>
      </c>
      <c r="J24" s="76">
        <v>0</v>
      </c>
      <c r="K24" s="76">
        <v>5000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</row>
    <row r="25" spans="1:114" s="33" customFormat="1" ht="22.5" customHeight="1">
      <c r="A25" s="74">
        <f t="shared" si="0"/>
        <v>23</v>
      </c>
      <c r="B25" s="74">
        <v>8179</v>
      </c>
      <c r="C25" s="74">
        <v>6198</v>
      </c>
      <c r="D25" s="75" t="s">
        <v>50</v>
      </c>
      <c r="E25" s="74" t="s">
        <v>19</v>
      </c>
      <c r="F25" s="74" t="s">
        <v>13</v>
      </c>
      <c r="G25" s="76">
        <v>10000</v>
      </c>
      <c r="H25" s="74" t="s">
        <v>14</v>
      </c>
      <c r="I25" s="77">
        <v>0</v>
      </c>
      <c r="J25" s="76">
        <v>0</v>
      </c>
      <c r="K25" s="76">
        <v>10000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</row>
    <row r="26" spans="1:114" s="33" customFormat="1" ht="36" customHeight="1">
      <c r="A26" s="74">
        <f t="shared" si="0"/>
        <v>24</v>
      </c>
      <c r="B26" s="74">
        <v>8173</v>
      </c>
      <c r="C26" s="74">
        <v>6102</v>
      </c>
      <c r="D26" s="75" t="s">
        <v>46</v>
      </c>
      <c r="E26" s="74" t="s">
        <v>19</v>
      </c>
      <c r="F26" s="74" t="s">
        <v>13</v>
      </c>
      <c r="G26" s="76">
        <v>300000</v>
      </c>
      <c r="H26" s="74" t="s">
        <v>14</v>
      </c>
      <c r="I26" s="77">
        <v>0</v>
      </c>
      <c r="J26" s="76">
        <v>0</v>
      </c>
      <c r="K26" s="76">
        <v>300000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</row>
    <row r="27" spans="1:114" s="33" customFormat="1" ht="36" customHeight="1">
      <c r="A27" s="74">
        <f t="shared" si="0"/>
        <v>25</v>
      </c>
      <c r="B27" s="74">
        <v>8181</v>
      </c>
      <c r="C27" s="74">
        <v>6102</v>
      </c>
      <c r="D27" s="75" t="s">
        <v>88</v>
      </c>
      <c r="E27" s="74" t="s">
        <v>19</v>
      </c>
      <c r="F27" s="74" t="s">
        <v>13</v>
      </c>
      <c r="G27" s="76">
        <v>60000</v>
      </c>
      <c r="H27" s="74" t="s">
        <v>14</v>
      </c>
      <c r="I27" s="77">
        <v>0</v>
      </c>
      <c r="J27" s="76">
        <v>0</v>
      </c>
      <c r="K27" s="76">
        <v>60000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</row>
    <row r="28" spans="1:114" ht="36" customHeight="1">
      <c r="A28" s="74">
        <f t="shared" si="0"/>
        <v>26</v>
      </c>
      <c r="B28" s="74">
        <v>8210</v>
      </c>
      <c r="C28" s="74">
        <v>6207</v>
      </c>
      <c r="D28" s="75" t="s">
        <v>39</v>
      </c>
      <c r="E28" s="74" t="s">
        <v>19</v>
      </c>
      <c r="F28" s="74" t="s">
        <v>11</v>
      </c>
      <c r="G28" s="76">
        <v>16000</v>
      </c>
      <c r="H28" s="74" t="s">
        <v>14</v>
      </c>
      <c r="I28" s="77">
        <v>0</v>
      </c>
      <c r="J28" s="76">
        <v>0</v>
      </c>
      <c r="K28" s="76">
        <v>16000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</row>
    <row r="29" spans="1:114" ht="29.25" customHeight="1">
      <c r="A29" s="74">
        <f t="shared" si="0"/>
        <v>27</v>
      </c>
      <c r="B29" s="74">
        <v>8509</v>
      </c>
      <c r="C29" s="74">
        <v>6207</v>
      </c>
      <c r="D29" s="75" t="s">
        <v>38</v>
      </c>
      <c r="E29" s="74" t="s">
        <v>19</v>
      </c>
      <c r="F29" s="74" t="s">
        <v>11</v>
      </c>
      <c r="G29" s="76">
        <v>17000</v>
      </c>
      <c r="H29" s="74" t="s">
        <v>14</v>
      </c>
      <c r="I29" s="77">
        <v>0</v>
      </c>
      <c r="J29" s="76">
        <v>0</v>
      </c>
      <c r="K29" s="76">
        <v>17000</v>
      </c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</row>
    <row r="30" spans="1:114" ht="43.5" customHeight="1">
      <c r="A30" s="74">
        <f t="shared" si="0"/>
        <v>28</v>
      </c>
      <c r="B30" s="74">
        <v>8508</v>
      </c>
      <c r="C30" s="74">
        <v>6207</v>
      </c>
      <c r="D30" s="75" t="s">
        <v>24</v>
      </c>
      <c r="E30" s="74" t="s">
        <v>19</v>
      </c>
      <c r="F30" s="74" t="s">
        <v>11</v>
      </c>
      <c r="G30" s="76">
        <v>23700</v>
      </c>
      <c r="H30" s="74" t="s">
        <v>14</v>
      </c>
      <c r="I30" s="77">
        <v>0</v>
      </c>
      <c r="J30" s="76">
        <v>0</v>
      </c>
      <c r="K30" s="76">
        <v>23700</v>
      </c>
      <c r="L30" s="30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</row>
    <row r="31" spans="1:114" s="33" customFormat="1" ht="24" customHeight="1">
      <c r="A31" s="74">
        <f t="shared" si="0"/>
        <v>29</v>
      </c>
      <c r="B31" s="74">
        <v>8601</v>
      </c>
      <c r="C31" s="74">
        <v>6198</v>
      </c>
      <c r="D31" s="75" t="s">
        <v>25</v>
      </c>
      <c r="E31" s="74" t="s">
        <v>19</v>
      </c>
      <c r="F31" s="74" t="s">
        <v>13</v>
      </c>
      <c r="G31" s="76">
        <v>50000</v>
      </c>
      <c r="H31" s="74" t="s">
        <v>14</v>
      </c>
      <c r="I31" s="77">
        <v>0</v>
      </c>
      <c r="J31" s="76">
        <v>0</v>
      </c>
      <c r="K31" s="76">
        <v>50000</v>
      </c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</row>
    <row r="32" spans="1:114" ht="27.75" customHeight="1">
      <c r="A32" s="74">
        <f t="shared" si="0"/>
        <v>30</v>
      </c>
      <c r="B32" s="74">
        <v>8243</v>
      </c>
      <c r="C32" s="74">
        <v>6102</v>
      </c>
      <c r="D32" s="75" t="s">
        <v>23</v>
      </c>
      <c r="E32" s="74" t="s">
        <v>21</v>
      </c>
      <c r="F32" s="74" t="s">
        <v>11</v>
      </c>
      <c r="G32" s="76">
        <v>45000</v>
      </c>
      <c r="H32" s="74" t="s">
        <v>20</v>
      </c>
      <c r="I32" s="77">
        <v>1</v>
      </c>
      <c r="J32" s="76">
        <v>45000</v>
      </c>
      <c r="K32" s="76">
        <v>0</v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</row>
    <row r="33" spans="1:114" ht="27.75" customHeight="1">
      <c r="A33" s="74">
        <v>31</v>
      </c>
      <c r="B33" s="74">
        <v>8244</v>
      </c>
      <c r="C33" s="74">
        <v>6102</v>
      </c>
      <c r="D33" s="75" t="s">
        <v>90</v>
      </c>
      <c r="E33" s="74" t="s">
        <v>21</v>
      </c>
      <c r="F33" s="74" t="s">
        <v>13</v>
      </c>
      <c r="G33" s="76">
        <v>77000</v>
      </c>
      <c r="H33" s="74" t="s">
        <v>20</v>
      </c>
      <c r="I33" s="77">
        <v>1</v>
      </c>
      <c r="J33" s="76">
        <v>77000</v>
      </c>
      <c r="K33" s="76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</row>
    <row r="34" spans="1:114" ht="27" customHeight="1">
      <c r="A34" s="74">
        <f>+A32+1</f>
        <v>31</v>
      </c>
      <c r="B34" s="74">
        <v>9159</v>
      </c>
      <c r="C34" s="74">
        <v>6102</v>
      </c>
      <c r="D34" s="75" t="s">
        <v>26</v>
      </c>
      <c r="E34" s="74" t="s">
        <v>21</v>
      </c>
      <c r="F34" s="74" t="s">
        <v>11</v>
      </c>
      <c r="G34" s="76">
        <v>20000</v>
      </c>
      <c r="H34" s="74" t="s">
        <v>14</v>
      </c>
      <c r="I34" s="77">
        <v>0</v>
      </c>
      <c r="J34" s="76">
        <v>0</v>
      </c>
      <c r="K34" s="76">
        <v>20000</v>
      </c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</row>
    <row r="35" spans="1:114" ht="39.75" customHeight="1">
      <c r="A35" s="74">
        <f t="shared" si="0"/>
        <v>32</v>
      </c>
      <c r="B35" s="74">
        <v>9237</v>
      </c>
      <c r="C35" s="74">
        <v>6102</v>
      </c>
      <c r="D35" s="75" t="s">
        <v>27</v>
      </c>
      <c r="E35" s="74" t="s">
        <v>21</v>
      </c>
      <c r="F35" s="74" t="s">
        <v>11</v>
      </c>
      <c r="G35" s="76">
        <v>5000</v>
      </c>
      <c r="H35" s="74" t="s">
        <v>14</v>
      </c>
      <c r="I35" s="77">
        <v>0</v>
      </c>
      <c r="J35" s="76">
        <v>0</v>
      </c>
      <c r="K35" s="76">
        <v>5000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</row>
    <row r="36" spans="1:114" ht="35.25" customHeight="1">
      <c r="A36" s="74">
        <f t="shared" si="0"/>
        <v>33</v>
      </c>
      <c r="B36" s="74">
        <v>9240</v>
      </c>
      <c r="C36" s="74">
        <v>6102</v>
      </c>
      <c r="D36" s="75" t="s">
        <v>51</v>
      </c>
      <c r="E36" s="74" t="s">
        <v>21</v>
      </c>
      <c r="F36" s="74" t="s">
        <v>11</v>
      </c>
      <c r="G36" s="76">
        <v>5000</v>
      </c>
      <c r="H36" s="74" t="s">
        <v>14</v>
      </c>
      <c r="I36" s="77">
        <v>0</v>
      </c>
      <c r="J36" s="76">
        <v>0</v>
      </c>
      <c r="K36" s="76">
        <v>5000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</row>
    <row r="37" spans="1:114" s="33" customFormat="1" ht="28.5" customHeight="1">
      <c r="A37" s="74">
        <f t="shared" si="0"/>
        <v>34</v>
      </c>
      <c r="B37" s="74">
        <v>9317</v>
      </c>
      <c r="C37" s="74">
        <v>6102</v>
      </c>
      <c r="D37" s="75" t="s">
        <v>28</v>
      </c>
      <c r="E37" s="74" t="s">
        <v>21</v>
      </c>
      <c r="F37" s="74" t="s">
        <v>11</v>
      </c>
      <c r="G37" s="76">
        <v>100000</v>
      </c>
      <c r="H37" s="74" t="s">
        <v>14</v>
      </c>
      <c r="I37" s="77">
        <v>0</v>
      </c>
      <c r="J37" s="76">
        <v>0</v>
      </c>
      <c r="K37" s="76">
        <v>100000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</row>
    <row r="38" spans="1:114" ht="28.5" customHeight="1">
      <c r="A38" s="74">
        <f t="shared" si="0"/>
        <v>35</v>
      </c>
      <c r="B38" s="74">
        <v>9319</v>
      </c>
      <c r="C38" s="74">
        <v>6102</v>
      </c>
      <c r="D38" s="75" t="s">
        <v>56</v>
      </c>
      <c r="E38" s="74" t="s">
        <v>21</v>
      </c>
      <c r="F38" s="74" t="s">
        <v>13</v>
      </c>
      <c r="G38" s="76">
        <v>100000</v>
      </c>
      <c r="H38" s="74" t="s">
        <v>14</v>
      </c>
      <c r="I38" s="77">
        <v>0</v>
      </c>
      <c r="J38" s="76">
        <v>0</v>
      </c>
      <c r="K38" s="76">
        <v>100000</v>
      </c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</row>
    <row r="39" spans="1:114" ht="48" customHeight="1">
      <c r="A39" s="74">
        <f t="shared" si="0"/>
        <v>36</v>
      </c>
      <c r="B39" s="74">
        <v>9320</v>
      </c>
      <c r="C39" s="74">
        <v>6102</v>
      </c>
      <c r="D39" s="75" t="s">
        <v>85</v>
      </c>
      <c r="E39" s="74" t="s">
        <v>21</v>
      </c>
      <c r="F39" s="74" t="s">
        <v>13</v>
      </c>
      <c r="G39" s="76">
        <v>2500000</v>
      </c>
      <c r="H39" s="74" t="s">
        <v>57</v>
      </c>
      <c r="I39" s="77">
        <v>1</v>
      </c>
      <c r="J39" s="76">
        <v>2500000</v>
      </c>
      <c r="K39" s="76">
        <v>0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</row>
    <row r="40" spans="1:114" ht="28.5" customHeight="1">
      <c r="A40" s="74">
        <f t="shared" si="0"/>
        <v>37</v>
      </c>
      <c r="B40" s="74">
        <v>9242</v>
      </c>
      <c r="C40" s="74">
        <v>6102</v>
      </c>
      <c r="D40" s="78" t="s">
        <v>29</v>
      </c>
      <c r="E40" s="74" t="s">
        <v>21</v>
      </c>
      <c r="F40" s="74" t="s">
        <v>11</v>
      </c>
      <c r="G40" s="76">
        <v>5000</v>
      </c>
      <c r="H40" s="74" t="s">
        <v>14</v>
      </c>
      <c r="I40" s="77">
        <v>0</v>
      </c>
      <c r="J40" s="76">
        <v>0</v>
      </c>
      <c r="K40" s="76">
        <v>5000</v>
      </c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</row>
    <row r="41" spans="1:114" ht="28.5" customHeight="1">
      <c r="A41" s="74">
        <f t="shared" si="0"/>
        <v>38</v>
      </c>
      <c r="B41" s="74">
        <v>9176</v>
      </c>
      <c r="C41" s="74">
        <v>6102</v>
      </c>
      <c r="D41" s="75" t="s">
        <v>31</v>
      </c>
      <c r="E41" s="74" t="s">
        <v>21</v>
      </c>
      <c r="F41" s="74" t="s">
        <v>11</v>
      </c>
      <c r="G41" s="76">
        <v>26158</v>
      </c>
      <c r="H41" s="74" t="s">
        <v>14</v>
      </c>
      <c r="I41" s="77">
        <v>0</v>
      </c>
      <c r="J41" s="76">
        <v>0</v>
      </c>
      <c r="K41" s="76">
        <v>26158.31</v>
      </c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</row>
    <row r="42" spans="1:114" s="33" customFormat="1" ht="37.5" customHeight="1">
      <c r="A42" s="74">
        <f t="shared" si="0"/>
        <v>39</v>
      </c>
      <c r="B42" s="74">
        <v>9243</v>
      </c>
      <c r="C42" s="74">
        <v>6102</v>
      </c>
      <c r="D42" s="75" t="s">
        <v>36</v>
      </c>
      <c r="E42" s="74" t="s">
        <v>21</v>
      </c>
      <c r="F42" s="74" t="s">
        <v>11</v>
      </c>
      <c r="G42" s="76">
        <v>45551</v>
      </c>
      <c r="H42" s="74" t="s">
        <v>14</v>
      </c>
      <c r="I42" s="77">
        <v>0</v>
      </c>
      <c r="J42" s="76"/>
      <c r="K42" s="76">
        <v>45551.1</v>
      </c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</row>
    <row r="43" spans="1:114" s="33" customFormat="1" ht="42.75" customHeight="1">
      <c r="A43" s="74">
        <f t="shared" si="0"/>
        <v>40</v>
      </c>
      <c r="B43" s="74">
        <v>9177</v>
      </c>
      <c r="C43" s="74">
        <v>6102</v>
      </c>
      <c r="D43" s="75" t="s">
        <v>35</v>
      </c>
      <c r="E43" s="74" t="s">
        <v>21</v>
      </c>
      <c r="F43" s="74" t="s">
        <v>13</v>
      </c>
      <c r="G43" s="76">
        <v>100000</v>
      </c>
      <c r="H43" s="74" t="s">
        <v>14</v>
      </c>
      <c r="I43" s="77">
        <v>0</v>
      </c>
      <c r="J43" s="76">
        <v>0</v>
      </c>
      <c r="K43" s="76">
        <v>100000</v>
      </c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</row>
    <row r="44" spans="1:114" ht="38.25" customHeight="1">
      <c r="A44" s="74">
        <f t="shared" si="0"/>
        <v>41</v>
      </c>
      <c r="B44" s="74">
        <v>8700</v>
      </c>
      <c r="C44" s="74">
        <v>6207</v>
      </c>
      <c r="D44" s="78" t="s">
        <v>42</v>
      </c>
      <c r="E44" s="83" t="s">
        <v>21</v>
      </c>
      <c r="F44" s="83" t="s">
        <v>13</v>
      </c>
      <c r="G44" s="76">
        <v>270000</v>
      </c>
      <c r="H44" s="82" t="s">
        <v>64</v>
      </c>
      <c r="I44" s="77">
        <v>0.2</v>
      </c>
      <c r="J44" s="76">
        <v>54000</v>
      </c>
      <c r="K44" s="76">
        <v>216000</v>
      </c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</row>
    <row r="45" spans="1:114" s="33" customFormat="1" ht="36" customHeight="1">
      <c r="A45" s="74">
        <f t="shared" si="0"/>
        <v>42</v>
      </c>
      <c r="B45" s="74">
        <v>8178</v>
      </c>
      <c r="C45" s="74">
        <v>6102</v>
      </c>
      <c r="D45" s="75" t="s">
        <v>40</v>
      </c>
      <c r="E45" s="74" t="s">
        <v>19</v>
      </c>
      <c r="F45" s="74" t="s">
        <v>11</v>
      </c>
      <c r="G45" s="76">
        <v>15000</v>
      </c>
      <c r="H45" s="74" t="s">
        <v>20</v>
      </c>
      <c r="I45" s="77">
        <v>1</v>
      </c>
      <c r="J45" s="76">
        <v>15000</v>
      </c>
      <c r="K45" s="76">
        <v>0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</row>
    <row r="46" spans="1:114" ht="30" customHeight="1">
      <c r="A46" s="74">
        <f t="shared" si="0"/>
        <v>43</v>
      </c>
      <c r="B46" s="74">
        <v>8180</v>
      </c>
      <c r="C46" s="74">
        <v>6102</v>
      </c>
      <c r="D46" s="75" t="s">
        <v>47</v>
      </c>
      <c r="E46" s="74" t="s">
        <v>19</v>
      </c>
      <c r="F46" s="74" t="s">
        <v>13</v>
      </c>
      <c r="G46" s="76">
        <v>60000</v>
      </c>
      <c r="H46" s="74" t="s">
        <v>20</v>
      </c>
      <c r="I46" s="77">
        <v>1</v>
      </c>
      <c r="J46" s="76">
        <v>60000</v>
      </c>
      <c r="K46" s="76">
        <v>0</v>
      </c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</row>
    <row r="47" spans="1:114" s="33" customFormat="1" ht="57.75" customHeight="1">
      <c r="A47" s="74">
        <f t="shared" si="0"/>
        <v>44</v>
      </c>
      <c r="B47" s="74">
        <v>9318</v>
      </c>
      <c r="C47" s="74">
        <v>6102</v>
      </c>
      <c r="D47" s="85" t="s">
        <v>48</v>
      </c>
      <c r="E47" s="74" t="s">
        <v>21</v>
      </c>
      <c r="F47" s="74" t="s">
        <v>11</v>
      </c>
      <c r="G47" s="76">
        <v>1122334</v>
      </c>
      <c r="H47" s="74" t="s">
        <v>57</v>
      </c>
      <c r="I47" s="77">
        <v>1</v>
      </c>
      <c r="J47" s="76">
        <v>1122334.09</v>
      </c>
      <c r="K47" s="76">
        <v>0</v>
      </c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</row>
    <row r="48" spans="1:114" ht="27.75" customHeight="1">
      <c r="A48" s="74">
        <f t="shared" si="0"/>
        <v>45</v>
      </c>
      <c r="B48" s="74">
        <v>8300</v>
      </c>
      <c r="C48" s="74">
        <v>6102</v>
      </c>
      <c r="D48" s="85" t="s">
        <v>80</v>
      </c>
      <c r="E48" s="74" t="s">
        <v>21</v>
      </c>
      <c r="F48" s="74" t="s">
        <v>13</v>
      </c>
      <c r="G48" s="76">
        <v>60000</v>
      </c>
      <c r="H48" s="74" t="s">
        <v>14</v>
      </c>
      <c r="I48" s="77">
        <v>0</v>
      </c>
      <c r="J48" s="76">
        <v>0</v>
      </c>
      <c r="K48" s="76">
        <v>60000</v>
      </c>
      <c r="L48" s="15"/>
      <c r="M48" s="25"/>
      <c r="N48" s="25"/>
      <c r="O48" s="31"/>
      <c r="P48" s="25"/>
      <c r="Q48" s="25"/>
      <c r="R48" s="30"/>
      <c r="S48" s="32"/>
      <c r="T48" s="29"/>
      <c r="U48" s="30"/>
      <c r="V48" s="30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</row>
    <row r="49" spans="1:114" ht="23.25" customHeight="1">
      <c r="A49" s="74">
        <f t="shared" si="0"/>
        <v>46</v>
      </c>
      <c r="B49" s="74">
        <v>9528</v>
      </c>
      <c r="C49" s="74">
        <v>6102</v>
      </c>
      <c r="D49" s="85" t="s">
        <v>52</v>
      </c>
      <c r="E49" s="74" t="s">
        <v>21</v>
      </c>
      <c r="F49" s="74" t="s">
        <v>11</v>
      </c>
      <c r="G49" s="76">
        <v>9900</v>
      </c>
      <c r="H49" s="74" t="s">
        <v>14</v>
      </c>
      <c r="I49" s="77">
        <v>0</v>
      </c>
      <c r="J49" s="76">
        <v>0</v>
      </c>
      <c r="K49" s="76">
        <v>9900</v>
      </c>
      <c r="L49" s="15"/>
      <c r="M49" s="36"/>
      <c r="N49" s="25"/>
      <c r="O49" s="37"/>
      <c r="P49" s="25"/>
      <c r="Q49" s="25"/>
      <c r="R49" s="30"/>
      <c r="S49" s="25"/>
      <c r="T49" s="29"/>
      <c r="U49" s="30"/>
      <c r="V49" s="30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</row>
    <row r="50" spans="1:114" ht="35.25" customHeight="1">
      <c r="A50" s="74">
        <f t="shared" si="0"/>
        <v>47</v>
      </c>
      <c r="B50" s="74">
        <v>9550</v>
      </c>
      <c r="C50" s="74">
        <v>6102</v>
      </c>
      <c r="D50" s="85" t="s">
        <v>53</v>
      </c>
      <c r="E50" s="74" t="s">
        <v>21</v>
      </c>
      <c r="F50" s="74" t="s">
        <v>11</v>
      </c>
      <c r="G50" s="76">
        <v>7800</v>
      </c>
      <c r="H50" s="74" t="s">
        <v>14</v>
      </c>
      <c r="I50" s="77">
        <v>0</v>
      </c>
      <c r="J50" s="76">
        <v>0</v>
      </c>
      <c r="K50" s="76">
        <v>7800</v>
      </c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</row>
    <row r="51" spans="1:114" s="33" customFormat="1" ht="42.75" customHeight="1">
      <c r="A51" s="74">
        <f t="shared" si="0"/>
        <v>48</v>
      </c>
      <c r="B51" s="74">
        <v>8115</v>
      </c>
      <c r="C51" s="74">
        <v>6102</v>
      </c>
      <c r="D51" s="85" t="s">
        <v>54</v>
      </c>
      <c r="E51" s="74" t="s">
        <v>21</v>
      </c>
      <c r="F51" s="74" t="s">
        <v>11</v>
      </c>
      <c r="G51" s="76">
        <v>25920</v>
      </c>
      <c r="H51" s="74" t="s">
        <v>14</v>
      </c>
      <c r="I51" s="77">
        <v>0</v>
      </c>
      <c r="J51" s="76">
        <v>0</v>
      </c>
      <c r="K51" s="76">
        <v>25920</v>
      </c>
      <c r="L51" s="15"/>
      <c r="M51" s="25"/>
      <c r="N51" s="25"/>
      <c r="O51" s="31"/>
      <c r="P51" s="25"/>
      <c r="Q51" s="25"/>
      <c r="R51" s="30"/>
      <c r="S51" s="32"/>
      <c r="T51" s="29"/>
      <c r="U51" s="30"/>
      <c r="V51" s="30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</row>
    <row r="52" spans="1:114" s="33" customFormat="1" ht="38.25" customHeight="1">
      <c r="A52" s="74">
        <f t="shared" si="0"/>
        <v>49</v>
      </c>
      <c r="B52" s="74">
        <v>1201</v>
      </c>
      <c r="C52" s="74">
        <v>6102</v>
      </c>
      <c r="D52" s="75" t="s">
        <v>55</v>
      </c>
      <c r="E52" s="74" t="s">
        <v>21</v>
      </c>
      <c r="F52" s="74" t="s">
        <v>13</v>
      </c>
      <c r="G52" s="76">
        <v>20000</v>
      </c>
      <c r="H52" s="74" t="s">
        <v>14</v>
      </c>
      <c r="I52" s="77">
        <v>0</v>
      </c>
      <c r="J52" s="76">
        <v>0</v>
      </c>
      <c r="K52" s="76">
        <v>20000</v>
      </c>
      <c r="L52" s="15"/>
      <c r="M52" s="25"/>
      <c r="N52" s="25"/>
      <c r="O52" s="31"/>
      <c r="P52" s="25"/>
      <c r="Q52" s="25"/>
      <c r="R52" s="30"/>
      <c r="S52" s="32"/>
      <c r="T52" s="29"/>
      <c r="U52" s="30"/>
      <c r="V52" s="30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</row>
    <row r="53" spans="1:114" s="33" customFormat="1" ht="34.5" customHeight="1">
      <c r="A53" s="74">
        <f t="shared" si="0"/>
        <v>50</v>
      </c>
      <c r="B53" s="74">
        <v>9178</v>
      </c>
      <c r="C53" s="74">
        <v>6102</v>
      </c>
      <c r="D53" s="85" t="s">
        <v>61</v>
      </c>
      <c r="E53" s="74" t="s">
        <v>21</v>
      </c>
      <c r="F53" s="74" t="s">
        <v>13</v>
      </c>
      <c r="G53" s="76">
        <v>40000</v>
      </c>
      <c r="H53" s="86" t="s">
        <v>59</v>
      </c>
      <c r="I53" s="77">
        <v>1</v>
      </c>
      <c r="J53" s="76">
        <v>40000</v>
      </c>
      <c r="K53" s="76">
        <v>0</v>
      </c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</row>
    <row r="54" spans="1:114" ht="51.75" customHeight="1">
      <c r="A54" s="74">
        <f t="shared" si="0"/>
        <v>51</v>
      </c>
      <c r="B54" s="74">
        <v>9601</v>
      </c>
      <c r="C54" s="74">
        <v>6102</v>
      </c>
      <c r="D54" s="85" t="s">
        <v>65</v>
      </c>
      <c r="E54" s="74" t="s">
        <v>21</v>
      </c>
      <c r="F54" s="74" t="s">
        <v>13</v>
      </c>
      <c r="G54" s="76">
        <v>60000</v>
      </c>
      <c r="H54" s="86" t="s">
        <v>59</v>
      </c>
      <c r="I54" s="77">
        <v>0</v>
      </c>
      <c r="J54" s="76">
        <v>60000</v>
      </c>
      <c r="K54" s="76">
        <v>0</v>
      </c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</row>
    <row r="55" spans="1:11" ht="28.5" customHeight="1">
      <c r="A55" s="74">
        <f t="shared" si="0"/>
        <v>52</v>
      </c>
      <c r="B55" s="87">
        <v>9402</v>
      </c>
      <c r="C55" s="87">
        <v>6102</v>
      </c>
      <c r="D55" s="87" t="s">
        <v>77</v>
      </c>
      <c r="E55" s="88" t="s">
        <v>21</v>
      </c>
      <c r="F55" s="88" t="s">
        <v>11</v>
      </c>
      <c r="G55" s="89">
        <v>115500</v>
      </c>
      <c r="H55" s="87" t="s">
        <v>78</v>
      </c>
      <c r="I55" s="90">
        <v>1</v>
      </c>
      <c r="J55" s="89">
        <v>115500</v>
      </c>
      <c r="K55" s="89">
        <v>0</v>
      </c>
    </row>
    <row r="56" spans="1:11" ht="28.5" customHeight="1">
      <c r="A56" s="1"/>
      <c r="B56" s="1"/>
      <c r="C56" s="1"/>
      <c r="D56" s="1"/>
      <c r="E56" s="1"/>
      <c r="F56" s="1"/>
      <c r="G56" s="59">
        <f>SUM(G3:G55)</f>
        <v>5890895</v>
      </c>
      <c r="H56" s="1"/>
      <c r="I56" s="1"/>
      <c r="J56" s="59">
        <f>SUM(J3:J55)</f>
        <v>4245834.09</v>
      </c>
      <c r="K56" s="59">
        <f>SUM(K3:K55)</f>
        <v>1645061.4100000001</v>
      </c>
    </row>
    <row r="57" spans="1:11" ht="18.75" customHeight="1">
      <c r="A57" s="38"/>
      <c r="B57" s="38"/>
      <c r="C57" s="38"/>
      <c r="D57" s="44" t="s">
        <v>69</v>
      </c>
      <c r="E57" s="1"/>
      <c r="F57" s="1"/>
      <c r="G57" s="1"/>
      <c r="H57" s="1"/>
      <c r="I57" s="38"/>
      <c r="J57" s="38"/>
      <c r="K57" s="9"/>
    </row>
    <row r="58" spans="1:11" ht="12.75">
      <c r="A58" s="38"/>
      <c r="B58" s="38"/>
      <c r="C58" s="38"/>
      <c r="D58" s="39" t="s">
        <v>70</v>
      </c>
      <c r="E58" s="38"/>
      <c r="F58" s="38"/>
      <c r="G58" s="40">
        <f>+G60+G59</f>
        <v>5890895</v>
      </c>
      <c r="H58" s="41">
        <f>+G58/G58</f>
        <v>1</v>
      </c>
      <c r="I58" s="38"/>
      <c r="J58" s="38"/>
      <c r="K58" s="9"/>
    </row>
    <row r="59" spans="1:11" ht="12.75">
      <c r="A59" s="38"/>
      <c r="B59" s="38"/>
      <c r="C59" s="38"/>
      <c r="D59" s="38" t="s">
        <v>71</v>
      </c>
      <c r="E59" s="38"/>
      <c r="F59" s="38"/>
      <c r="G59" s="40">
        <f>SUM(G3:G19)</f>
        <v>315768</v>
      </c>
      <c r="H59" s="41">
        <f>+G59/G58</f>
        <v>0.053602720808977246</v>
      </c>
      <c r="I59" s="38"/>
      <c r="J59" s="38"/>
      <c r="K59" s="9"/>
    </row>
    <row r="60" spans="1:10" ht="12.75">
      <c r="A60" s="42"/>
      <c r="B60" s="42"/>
      <c r="C60" s="42"/>
      <c r="D60" s="73" t="s">
        <v>81</v>
      </c>
      <c r="E60" s="42"/>
      <c r="F60" s="42"/>
      <c r="G60" s="45">
        <f>SUM(G20:G55)</f>
        <v>5575127</v>
      </c>
      <c r="H60" s="47">
        <f>+G60/G58</f>
        <v>0.9463972791910228</v>
      </c>
      <c r="I60" s="42"/>
      <c r="J60" s="42"/>
    </row>
    <row r="61" spans="1:10" ht="12.75">
      <c r="A61" s="42"/>
      <c r="B61" s="42"/>
      <c r="C61" s="42"/>
      <c r="D61" s="42"/>
      <c r="E61" s="42"/>
      <c r="F61" s="42"/>
      <c r="G61" s="42"/>
      <c r="H61" s="42"/>
      <c r="I61" s="42"/>
      <c r="J61" s="42"/>
    </row>
    <row r="62" spans="1:10" ht="12.75">
      <c r="A62" s="42"/>
      <c r="B62" s="42"/>
      <c r="C62" s="42"/>
      <c r="D62" s="39" t="s">
        <v>70</v>
      </c>
      <c r="E62" s="42"/>
      <c r="F62" s="42"/>
      <c r="G62" s="49">
        <f>+G56</f>
        <v>5890895</v>
      </c>
      <c r="H62" s="41">
        <v>1</v>
      </c>
      <c r="I62" s="42"/>
      <c r="J62" s="42"/>
    </row>
    <row r="63" spans="1:10" ht="12.75">
      <c r="A63" s="10"/>
      <c r="B63" s="10"/>
      <c r="C63" s="10"/>
      <c r="D63" s="46" t="s">
        <v>72</v>
      </c>
      <c r="E63" s="10"/>
      <c r="F63" s="10"/>
      <c r="G63" s="48">
        <f>+J56</f>
        <v>4245834.09</v>
      </c>
      <c r="H63" s="41">
        <f>+G63/G62</f>
        <v>0.7207451652083426</v>
      </c>
      <c r="I63" s="10"/>
      <c r="J63" s="10"/>
    </row>
    <row r="64" spans="1:10" ht="12.75">
      <c r="A64" s="10"/>
      <c r="B64" s="10"/>
      <c r="C64" s="10"/>
      <c r="D64" s="46" t="s">
        <v>73</v>
      </c>
      <c r="E64" s="10"/>
      <c r="F64" s="10"/>
      <c r="G64" s="48">
        <f>+K56</f>
        <v>1645061.4100000001</v>
      </c>
      <c r="H64" s="41">
        <f>+G64/G62</f>
        <v>0.27925491966840355</v>
      </c>
      <c r="I64" s="10"/>
      <c r="J64" s="10"/>
    </row>
    <row r="65" spans="1:10" ht="12.75">
      <c r="A65" s="10"/>
      <c r="B65" s="10"/>
      <c r="C65" s="10"/>
      <c r="D65" s="50" t="s">
        <v>74</v>
      </c>
      <c r="E65" s="51"/>
      <c r="F65" s="51"/>
      <c r="G65" s="52">
        <f>SUM(G66:G69)</f>
        <v>4245834.09</v>
      </c>
      <c r="H65" s="41"/>
      <c r="I65" s="10"/>
      <c r="J65" s="10"/>
    </row>
    <row r="66" spans="4:8" ht="12.75">
      <c r="D66" s="53" t="s">
        <v>30</v>
      </c>
      <c r="E66" s="54"/>
      <c r="F66" s="54"/>
      <c r="G66" s="55">
        <f>+J32+J45+J46+J33</f>
        <v>197000</v>
      </c>
      <c r="H66" s="41">
        <f>+G66/G65</f>
        <v>0.04639842156432448</v>
      </c>
    </row>
    <row r="67" spans="4:8" ht="12.75">
      <c r="D67" s="53" t="s">
        <v>75</v>
      </c>
      <c r="E67" s="54"/>
      <c r="F67" s="54"/>
      <c r="G67" s="55">
        <f>+J3+J6+J14+J44</f>
        <v>211000</v>
      </c>
      <c r="H67" s="41">
        <f>+G67/G65</f>
        <v>0.0496957713201648</v>
      </c>
    </row>
    <row r="68" spans="4:8" ht="12.75">
      <c r="D68" s="53" t="s">
        <v>76</v>
      </c>
      <c r="E68" s="54"/>
      <c r="F68" s="54"/>
      <c r="G68" s="55">
        <f>+J54+J53</f>
        <v>100000</v>
      </c>
      <c r="H68" s="41">
        <f>+G68/G65</f>
        <v>0.023552498256002273</v>
      </c>
    </row>
    <row r="69" spans="4:8" ht="12.75">
      <c r="D69" s="53" t="s">
        <v>79</v>
      </c>
      <c r="E69" s="54"/>
      <c r="F69" s="54"/>
      <c r="G69" s="55">
        <f>+J47+J55+J39</f>
        <v>3737834.09</v>
      </c>
      <c r="H69" s="41">
        <f>+G69/G65</f>
        <v>0.8803533088595085</v>
      </c>
    </row>
    <row r="70" spans="4:8" ht="12.75">
      <c r="D70" s="54"/>
      <c r="E70" s="54"/>
      <c r="F70" s="54"/>
      <c r="G70" s="54"/>
      <c r="H70" s="41"/>
    </row>
  </sheetData>
  <sheetProtection/>
  <mergeCells count="1">
    <mergeCell ref="B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J71"/>
  <sheetViews>
    <sheetView zoomScalePageLayoutView="0" workbookViewId="0" topLeftCell="A44">
      <selection activeCell="A1" sqref="A1:IV16384"/>
    </sheetView>
  </sheetViews>
  <sheetFormatPr defaultColWidth="9.140625" defaultRowHeight="12.75"/>
  <cols>
    <col min="1" max="1" width="3.421875" style="0" customWidth="1"/>
    <col min="2" max="2" width="8.00390625" style="0" customWidth="1"/>
    <col min="3" max="3" width="8.140625" style="0" customWidth="1"/>
    <col min="4" max="4" width="33.28125" style="0" customWidth="1"/>
    <col min="5" max="5" width="7.421875" style="0" customWidth="1"/>
    <col min="6" max="6" width="6.57421875" style="0" customWidth="1"/>
    <col min="7" max="7" width="13.140625" style="0" customWidth="1"/>
    <col min="8" max="8" width="17.28125" style="0" customWidth="1"/>
    <col min="9" max="9" width="8.421875" style="0" customWidth="1"/>
    <col min="10" max="10" width="11.00390625" style="0" customWidth="1"/>
    <col min="11" max="11" width="10.8515625" style="0" customWidth="1"/>
    <col min="12" max="12" width="8.00390625" style="0" customWidth="1"/>
    <col min="13" max="13" width="9.28125" style="0" customWidth="1"/>
    <col min="14" max="14" width="8.8515625" style="0" customWidth="1"/>
    <col min="15" max="15" width="10.28125" style="0" customWidth="1"/>
  </cols>
  <sheetData>
    <row r="1" spans="1:114" ht="22.5" customHeight="1">
      <c r="A1" s="1"/>
      <c r="B1" s="188" t="s">
        <v>92</v>
      </c>
      <c r="C1" s="188"/>
      <c r="D1" s="188"/>
      <c r="E1" s="188"/>
      <c r="F1" s="188"/>
      <c r="G1" s="188"/>
      <c r="H1" s="188"/>
      <c r="I1" s="188"/>
      <c r="J1" s="188"/>
      <c r="K1" s="188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</row>
    <row r="2" spans="1:114" ht="45">
      <c r="A2" s="2"/>
      <c r="B2" s="2" t="s">
        <v>0</v>
      </c>
      <c r="C2" s="43" t="s">
        <v>1</v>
      </c>
      <c r="D2" s="3" t="s">
        <v>2</v>
      </c>
      <c r="E2" s="2" t="s">
        <v>3</v>
      </c>
      <c r="F2" s="43" t="s">
        <v>4</v>
      </c>
      <c r="G2" s="3" t="s">
        <v>45</v>
      </c>
      <c r="H2" s="2" t="s">
        <v>5</v>
      </c>
      <c r="I2" s="2" t="s">
        <v>6</v>
      </c>
      <c r="J2" s="2" t="s">
        <v>7</v>
      </c>
      <c r="K2" s="2" t="s">
        <v>8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</row>
    <row r="3" spans="1:114" ht="53.25" customHeight="1">
      <c r="A3" s="74">
        <v>1</v>
      </c>
      <c r="B3" s="74">
        <v>4102</v>
      </c>
      <c r="C3" s="74">
        <v>6103</v>
      </c>
      <c r="D3" s="75" t="s">
        <v>9</v>
      </c>
      <c r="E3" s="74" t="s">
        <v>10</v>
      </c>
      <c r="F3" s="74" t="s">
        <v>11</v>
      </c>
      <c r="G3" s="76">
        <v>35000</v>
      </c>
      <c r="H3" s="74" t="s">
        <v>12</v>
      </c>
      <c r="I3" s="77">
        <v>1</v>
      </c>
      <c r="J3" s="76">
        <v>35000</v>
      </c>
      <c r="K3" s="76">
        <v>0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</row>
    <row r="4" spans="1:114" s="33" customFormat="1" ht="37.5" customHeight="1">
      <c r="A4" s="74">
        <f>+A3+1</f>
        <v>2</v>
      </c>
      <c r="B4" s="74">
        <v>4314</v>
      </c>
      <c r="C4" s="74">
        <v>6103</v>
      </c>
      <c r="D4" s="75" t="s">
        <v>66</v>
      </c>
      <c r="E4" s="74" t="s">
        <v>10</v>
      </c>
      <c r="F4" s="74" t="s">
        <v>13</v>
      </c>
      <c r="G4" s="76">
        <v>20000</v>
      </c>
      <c r="H4" s="74" t="s">
        <v>14</v>
      </c>
      <c r="I4" s="77">
        <v>0</v>
      </c>
      <c r="J4" s="76">
        <v>0</v>
      </c>
      <c r="K4" s="76">
        <v>20000</v>
      </c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</row>
    <row r="5" spans="1:114" s="33" customFormat="1" ht="32.25" customHeight="1">
      <c r="A5" s="74">
        <f aca="true" t="shared" si="0" ref="A5:A56">+A4+1</f>
        <v>3</v>
      </c>
      <c r="B5" s="74">
        <v>4108</v>
      </c>
      <c r="C5" s="74">
        <v>6103</v>
      </c>
      <c r="D5" s="75" t="s">
        <v>15</v>
      </c>
      <c r="E5" s="74" t="s">
        <v>10</v>
      </c>
      <c r="F5" s="74" t="s">
        <v>13</v>
      </c>
      <c r="G5" s="76">
        <v>5000</v>
      </c>
      <c r="H5" s="74" t="s">
        <v>14</v>
      </c>
      <c r="I5" s="77">
        <v>0</v>
      </c>
      <c r="J5" s="76">
        <v>0</v>
      </c>
      <c r="K5" s="76">
        <v>5000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</row>
    <row r="6" spans="1:114" s="33" customFormat="1" ht="28.5" customHeight="1">
      <c r="A6" s="74">
        <f t="shared" si="0"/>
        <v>4</v>
      </c>
      <c r="B6" s="74">
        <v>4121</v>
      </c>
      <c r="C6" s="74">
        <v>6103</v>
      </c>
      <c r="D6" s="75" t="s">
        <v>16</v>
      </c>
      <c r="E6" s="74" t="s">
        <v>10</v>
      </c>
      <c r="F6" s="74" t="s">
        <v>13</v>
      </c>
      <c r="G6" s="76">
        <v>120000</v>
      </c>
      <c r="H6" s="74" t="s">
        <v>12</v>
      </c>
      <c r="I6" s="77">
        <v>1</v>
      </c>
      <c r="J6" s="76">
        <v>120000</v>
      </c>
      <c r="K6" s="76">
        <v>0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</row>
    <row r="7" spans="1:114" s="33" customFormat="1" ht="46.5" customHeight="1">
      <c r="A7" s="74">
        <f t="shared" si="0"/>
        <v>5</v>
      </c>
      <c r="B7" s="92">
        <v>4123</v>
      </c>
      <c r="C7" s="92">
        <v>6103</v>
      </c>
      <c r="D7" s="93" t="s">
        <v>83</v>
      </c>
      <c r="E7" s="94" t="s">
        <v>10</v>
      </c>
      <c r="F7" s="95" t="s">
        <v>13</v>
      </c>
      <c r="G7" s="96">
        <v>20000</v>
      </c>
      <c r="H7" s="92" t="s">
        <v>14</v>
      </c>
      <c r="I7" s="97">
        <v>0</v>
      </c>
      <c r="J7" s="96">
        <v>0</v>
      </c>
      <c r="K7" s="96">
        <v>20000</v>
      </c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</row>
    <row r="8" spans="1:114" s="33" customFormat="1" ht="45" customHeight="1">
      <c r="A8" s="74">
        <f t="shared" si="0"/>
        <v>6</v>
      </c>
      <c r="B8" s="74">
        <v>4124</v>
      </c>
      <c r="C8" s="74">
        <v>6103</v>
      </c>
      <c r="D8" s="78" t="s">
        <v>63</v>
      </c>
      <c r="E8" s="79" t="s">
        <v>10</v>
      </c>
      <c r="F8" s="80" t="s">
        <v>13</v>
      </c>
      <c r="G8" s="76">
        <v>20000</v>
      </c>
      <c r="H8" s="74" t="s">
        <v>14</v>
      </c>
      <c r="I8" s="77">
        <v>0</v>
      </c>
      <c r="J8" s="76">
        <v>0</v>
      </c>
      <c r="K8" s="76">
        <v>20000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</row>
    <row r="9" spans="1:114" s="33" customFormat="1" ht="45" customHeight="1">
      <c r="A9" s="74">
        <v>7</v>
      </c>
      <c r="B9" s="74">
        <v>4204</v>
      </c>
      <c r="C9" s="74">
        <v>6103</v>
      </c>
      <c r="D9" s="78" t="s">
        <v>91</v>
      </c>
      <c r="E9" s="79" t="s">
        <v>10</v>
      </c>
      <c r="F9" s="80" t="s">
        <v>13</v>
      </c>
      <c r="G9" s="76">
        <v>10063</v>
      </c>
      <c r="H9" s="74" t="s">
        <v>14</v>
      </c>
      <c r="I9" s="77">
        <v>0</v>
      </c>
      <c r="J9" s="76">
        <v>0</v>
      </c>
      <c r="K9" s="76">
        <v>10063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</row>
    <row r="10" spans="1:114" s="33" customFormat="1" ht="29.25" customHeight="1">
      <c r="A10" s="74">
        <v>8</v>
      </c>
      <c r="B10" s="74">
        <v>4601</v>
      </c>
      <c r="C10" s="74">
        <v>6103</v>
      </c>
      <c r="D10" s="75" t="s">
        <v>17</v>
      </c>
      <c r="E10" s="74" t="s">
        <v>10</v>
      </c>
      <c r="F10" s="74" t="s">
        <v>13</v>
      </c>
      <c r="G10" s="76">
        <v>6000</v>
      </c>
      <c r="H10" s="74" t="s">
        <v>14</v>
      </c>
      <c r="I10" s="77">
        <v>0</v>
      </c>
      <c r="J10" s="76">
        <v>0</v>
      </c>
      <c r="K10" s="76">
        <v>6000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</row>
    <row r="11" spans="1:114" ht="38.25" customHeight="1">
      <c r="A11" s="74">
        <f t="shared" si="0"/>
        <v>9</v>
      </c>
      <c r="B11" s="74">
        <v>4403</v>
      </c>
      <c r="C11" s="74">
        <v>6103</v>
      </c>
      <c r="D11" s="78" t="s">
        <v>32</v>
      </c>
      <c r="E11" s="74" t="s">
        <v>10</v>
      </c>
      <c r="F11" s="74" t="s">
        <v>11</v>
      </c>
      <c r="G11" s="76">
        <v>5000</v>
      </c>
      <c r="H11" s="74" t="s">
        <v>14</v>
      </c>
      <c r="I11" s="77">
        <v>0</v>
      </c>
      <c r="J11" s="76">
        <v>0</v>
      </c>
      <c r="K11" s="76">
        <v>5000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</row>
    <row r="12" spans="1:114" s="33" customFormat="1" ht="41.25" customHeight="1">
      <c r="A12" s="74">
        <f t="shared" si="0"/>
        <v>10</v>
      </c>
      <c r="B12" s="74">
        <v>4404</v>
      </c>
      <c r="C12" s="74">
        <v>6103</v>
      </c>
      <c r="D12" s="78" t="s">
        <v>33</v>
      </c>
      <c r="E12" s="74" t="s">
        <v>10</v>
      </c>
      <c r="F12" s="74" t="s">
        <v>13</v>
      </c>
      <c r="G12" s="76">
        <v>5000</v>
      </c>
      <c r="H12" s="74" t="s">
        <v>14</v>
      </c>
      <c r="I12" s="77">
        <v>0</v>
      </c>
      <c r="J12" s="76">
        <v>0</v>
      </c>
      <c r="K12" s="76">
        <v>5000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</row>
    <row r="13" spans="1:114" ht="42.75" customHeight="1">
      <c r="A13" s="74">
        <f t="shared" si="0"/>
        <v>11</v>
      </c>
      <c r="B13" s="74">
        <v>4405</v>
      </c>
      <c r="C13" s="74">
        <v>6103</v>
      </c>
      <c r="D13" s="78" t="s">
        <v>68</v>
      </c>
      <c r="E13" s="74" t="s">
        <v>10</v>
      </c>
      <c r="F13" s="74" t="s">
        <v>11</v>
      </c>
      <c r="G13" s="76">
        <v>12000</v>
      </c>
      <c r="H13" s="74" t="s">
        <v>14</v>
      </c>
      <c r="I13" s="77">
        <v>0</v>
      </c>
      <c r="J13" s="76">
        <v>0</v>
      </c>
      <c r="K13" s="76">
        <v>12000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</row>
    <row r="14" spans="1:114" s="33" customFormat="1" ht="37.5" customHeight="1">
      <c r="A14" s="74">
        <f t="shared" si="0"/>
        <v>12</v>
      </c>
      <c r="B14" s="74">
        <v>4700</v>
      </c>
      <c r="C14" s="74">
        <v>6103</v>
      </c>
      <c r="D14" s="78" t="s">
        <v>37</v>
      </c>
      <c r="E14" s="74" t="s">
        <v>10</v>
      </c>
      <c r="F14" s="74" t="s">
        <v>13</v>
      </c>
      <c r="G14" s="76">
        <v>15000</v>
      </c>
      <c r="H14" s="82" t="s">
        <v>64</v>
      </c>
      <c r="I14" s="77">
        <v>0.2</v>
      </c>
      <c r="J14" s="76">
        <v>3000</v>
      </c>
      <c r="K14" s="76">
        <v>12000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</row>
    <row r="15" spans="1:114" s="33" customFormat="1" ht="27.75" customHeight="1">
      <c r="A15" s="74">
        <f t="shared" si="0"/>
        <v>13</v>
      </c>
      <c r="B15" s="74">
        <v>4125</v>
      </c>
      <c r="C15" s="74">
        <v>6103</v>
      </c>
      <c r="D15" s="78" t="s">
        <v>41</v>
      </c>
      <c r="E15" s="83" t="s">
        <v>10</v>
      </c>
      <c r="F15" s="83" t="s">
        <v>13</v>
      </c>
      <c r="G15" s="84">
        <v>10000</v>
      </c>
      <c r="H15" s="74" t="s">
        <v>14</v>
      </c>
      <c r="I15" s="77">
        <v>0</v>
      </c>
      <c r="J15" s="76">
        <v>0</v>
      </c>
      <c r="K15" s="76">
        <v>10000</v>
      </c>
      <c r="L15" s="15"/>
      <c r="M15" s="23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</row>
    <row r="16" spans="1:114" s="33" customFormat="1" ht="35.25" customHeight="1">
      <c r="A16" s="74">
        <f t="shared" si="0"/>
        <v>14</v>
      </c>
      <c r="B16" s="74">
        <v>4126</v>
      </c>
      <c r="C16" s="74">
        <v>6103</v>
      </c>
      <c r="D16" s="78" t="s">
        <v>87</v>
      </c>
      <c r="E16" s="83" t="s">
        <v>10</v>
      </c>
      <c r="F16" s="83" t="s">
        <v>13</v>
      </c>
      <c r="G16" s="84">
        <v>19705</v>
      </c>
      <c r="H16" s="74" t="s">
        <v>14</v>
      </c>
      <c r="I16" s="77">
        <v>0</v>
      </c>
      <c r="J16" s="76">
        <v>0</v>
      </c>
      <c r="K16" s="76">
        <v>19705</v>
      </c>
      <c r="L16" s="15"/>
      <c r="M16" s="2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</row>
    <row r="17" spans="1:114" ht="39" customHeight="1">
      <c r="A17" s="74">
        <f t="shared" si="0"/>
        <v>15</v>
      </c>
      <c r="B17" s="74">
        <v>4312</v>
      </c>
      <c r="C17" s="74">
        <v>6103</v>
      </c>
      <c r="D17" s="78" t="s">
        <v>67</v>
      </c>
      <c r="E17" s="83" t="s">
        <v>10</v>
      </c>
      <c r="F17" s="74" t="s">
        <v>11</v>
      </c>
      <c r="G17" s="84">
        <v>5000</v>
      </c>
      <c r="H17" s="74" t="s">
        <v>14</v>
      </c>
      <c r="I17" s="77">
        <v>0</v>
      </c>
      <c r="J17" s="76">
        <v>0</v>
      </c>
      <c r="K17" s="76">
        <v>5000</v>
      </c>
      <c r="L17" s="15"/>
      <c r="M17" s="25"/>
      <c r="N17" s="25"/>
      <c r="O17" s="26"/>
      <c r="P17" s="27"/>
      <c r="Q17" s="25"/>
      <c r="R17" s="28"/>
      <c r="S17" s="25"/>
      <c r="T17" s="29"/>
      <c r="U17" s="30"/>
      <c r="V17" s="30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</row>
    <row r="18" spans="1:114" ht="35.25" customHeight="1">
      <c r="A18" s="74">
        <f t="shared" si="0"/>
        <v>16</v>
      </c>
      <c r="B18" s="74">
        <v>4313</v>
      </c>
      <c r="C18" s="74">
        <v>6103</v>
      </c>
      <c r="D18" s="78" t="s">
        <v>49</v>
      </c>
      <c r="E18" s="83" t="s">
        <v>10</v>
      </c>
      <c r="F18" s="74" t="s">
        <v>11</v>
      </c>
      <c r="G18" s="84">
        <v>8000</v>
      </c>
      <c r="H18" s="74" t="s">
        <v>14</v>
      </c>
      <c r="I18" s="77">
        <v>0</v>
      </c>
      <c r="J18" s="76">
        <v>0</v>
      </c>
      <c r="K18" s="76">
        <v>8000</v>
      </c>
      <c r="L18" s="15"/>
      <c r="M18" s="2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</row>
    <row r="19" spans="1:114" s="33" customFormat="1" ht="38.25" customHeight="1">
      <c r="A19" s="74">
        <f t="shared" si="0"/>
        <v>17</v>
      </c>
      <c r="B19" s="74">
        <v>4701</v>
      </c>
      <c r="C19" s="74">
        <v>6103</v>
      </c>
      <c r="D19" s="78" t="s">
        <v>60</v>
      </c>
      <c r="E19" s="83" t="s">
        <v>10</v>
      </c>
      <c r="F19" s="74" t="s">
        <v>13</v>
      </c>
      <c r="G19" s="84">
        <v>5000</v>
      </c>
      <c r="H19" s="74" t="s">
        <v>14</v>
      </c>
      <c r="I19" s="77">
        <v>0</v>
      </c>
      <c r="J19" s="76">
        <v>0</v>
      </c>
      <c r="K19" s="76">
        <v>5000</v>
      </c>
      <c r="L19" s="15"/>
      <c r="M19" s="2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</row>
    <row r="20" spans="1:114" ht="30" customHeight="1">
      <c r="A20" s="74">
        <f t="shared" si="0"/>
        <v>18</v>
      </c>
      <c r="B20" s="74">
        <v>8116</v>
      </c>
      <c r="C20" s="74">
        <v>6102</v>
      </c>
      <c r="D20" s="75" t="s">
        <v>18</v>
      </c>
      <c r="E20" s="74" t="s">
        <v>19</v>
      </c>
      <c r="F20" s="74" t="s">
        <v>11</v>
      </c>
      <c r="G20" s="76">
        <v>100000</v>
      </c>
      <c r="H20" s="74" t="s">
        <v>14</v>
      </c>
      <c r="I20" s="77">
        <v>0</v>
      </c>
      <c r="J20" s="76">
        <v>0</v>
      </c>
      <c r="K20" s="76">
        <v>100000</v>
      </c>
      <c r="L20" s="15"/>
      <c r="M20" s="2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</row>
    <row r="21" spans="1:114" ht="30" customHeight="1">
      <c r="A21" s="74">
        <f t="shared" si="0"/>
        <v>19</v>
      </c>
      <c r="B21" s="74">
        <v>8146</v>
      </c>
      <c r="C21" s="74">
        <v>6102</v>
      </c>
      <c r="D21" s="75" t="s">
        <v>43</v>
      </c>
      <c r="E21" s="74" t="s">
        <v>19</v>
      </c>
      <c r="F21" s="74" t="s">
        <v>11</v>
      </c>
      <c r="G21" s="76">
        <v>38264</v>
      </c>
      <c r="H21" s="74" t="s">
        <v>14</v>
      </c>
      <c r="I21" s="77">
        <v>0</v>
      </c>
      <c r="J21" s="76">
        <v>0</v>
      </c>
      <c r="K21" s="76">
        <v>38264</v>
      </c>
      <c r="L21" s="15"/>
      <c r="M21" s="23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</row>
    <row r="22" spans="1:114" s="107" customFormat="1" ht="30.75" customHeight="1">
      <c r="A22" s="74">
        <f t="shared" si="0"/>
        <v>20</v>
      </c>
      <c r="B22" s="100">
        <v>8148</v>
      </c>
      <c r="C22" s="100">
        <v>6102</v>
      </c>
      <c r="D22" s="101" t="s">
        <v>44</v>
      </c>
      <c r="E22" s="100" t="s">
        <v>19</v>
      </c>
      <c r="F22" s="100" t="s">
        <v>13</v>
      </c>
      <c r="G22" s="102">
        <v>60000</v>
      </c>
      <c r="H22" s="100" t="s">
        <v>14</v>
      </c>
      <c r="I22" s="103">
        <v>0</v>
      </c>
      <c r="J22" s="102">
        <v>0</v>
      </c>
      <c r="K22" s="102">
        <v>60000</v>
      </c>
      <c r="L22" s="105"/>
      <c r="M22" s="106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</row>
    <row r="23" spans="1:114" s="33" customFormat="1" ht="30" customHeight="1">
      <c r="A23" s="74">
        <f t="shared" si="0"/>
        <v>21</v>
      </c>
      <c r="B23" s="74">
        <v>8167</v>
      </c>
      <c r="C23" s="74">
        <v>6102</v>
      </c>
      <c r="D23" s="75" t="s">
        <v>22</v>
      </c>
      <c r="E23" s="74" t="s">
        <v>19</v>
      </c>
      <c r="F23" s="74" t="s">
        <v>13</v>
      </c>
      <c r="G23" s="76">
        <v>60000</v>
      </c>
      <c r="H23" s="74" t="s">
        <v>14</v>
      </c>
      <c r="I23" s="77">
        <v>0</v>
      </c>
      <c r="J23" s="76">
        <v>0</v>
      </c>
      <c r="K23" s="76">
        <v>60000</v>
      </c>
      <c r="L23" s="15"/>
      <c r="M23" s="23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</row>
    <row r="24" spans="1:114" ht="30" customHeight="1">
      <c r="A24" s="74">
        <f t="shared" si="0"/>
        <v>22</v>
      </c>
      <c r="B24" s="74">
        <v>8177</v>
      </c>
      <c r="C24" s="74">
        <v>6198</v>
      </c>
      <c r="D24" s="75" t="s">
        <v>34</v>
      </c>
      <c r="E24" s="74" t="s">
        <v>19</v>
      </c>
      <c r="F24" s="74" t="s">
        <v>11</v>
      </c>
      <c r="G24" s="76">
        <v>5000</v>
      </c>
      <c r="H24" s="74" t="s">
        <v>14</v>
      </c>
      <c r="I24" s="77">
        <v>0</v>
      </c>
      <c r="J24" s="76">
        <v>0</v>
      </c>
      <c r="K24" s="76">
        <v>5000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</row>
    <row r="25" spans="1:114" s="33" customFormat="1" ht="22.5" customHeight="1">
      <c r="A25" s="74">
        <f t="shared" si="0"/>
        <v>23</v>
      </c>
      <c r="B25" s="74">
        <v>8179</v>
      </c>
      <c r="C25" s="74">
        <v>6198</v>
      </c>
      <c r="D25" s="75" t="s">
        <v>50</v>
      </c>
      <c r="E25" s="74" t="s">
        <v>19</v>
      </c>
      <c r="F25" s="74" t="s">
        <v>13</v>
      </c>
      <c r="G25" s="76">
        <v>10000</v>
      </c>
      <c r="H25" s="74" t="s">
        <v>14</v>
      </c>
      <c r="I25" s="77">
        <v>0</v>
      </c>
      <c r="J25" s="76">
        <v>0</v>
      </c>
      <c r="K25" s="76">
        <v>10000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</row>
    <row r="26" spans="1:114" s="33" customFormat="1" ht="36" customHeight="1">
      <c r="A26" s="74">
        <f t="shared" si="0"/>
        <v>24</v>
      </c>
      <c r="B26" s="74">
        <v>8173</v>
      </c>
      <c r="C26" s="74">
        <v>6102</v>
      </c>
      <c r="D26" s="75" t="s">
        <v>46</v>
      </c>
      <c r="E26" s="74" t="s">
        <v>19</v>
      </c>
      <c r="F26" s="74" t="s">
        <v>13</v>
      </c>
      <c r="G26" s="76">
        <v>300000</v>
      </c>
      <c r="H26" s="74" t="s">
        <v>14</v>
      </c>
      <c r="I26" s="77">
        <v>0</v>
      </c>
      <c r="J26" s="76">
        <v>0</v>
      </c>
      <c r="K26" s="76">
        <v>300000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</row>
    <row r="27" spans="1:114" s="33" customFormat="1" ht="36" customHeight="1">
      <c r="A27" s="74">
        <f t="shared" si="0"/>
        <v>25</v>
      </c>
      <c r="B27" s="74">
        <v>8181</v>
      </c>
      <c r="C27" s="74">
        <v>6102</v>
      </c>
      <c r="D27" s="75" t="s">
        <v>88</v>
      </c>
      <c r="E27" s="74" t="s">
        <v>19</v>
      </c>
      <c r="F27" s="74" t="s">
        <v>13</v>
      </c>
      <c r="G27" s="76">
        <v>60000</v>
      </c>
      <c r="H27" s="74" t="s">
        <v>14</v>
      </c>
      <c r="I27" s="77">
        <v>0</v>
      </c>
      <c r="J27" s="76">
        <v>0</v>
      </c>
      <c r="K27" s="76">
        <v>60000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</row>
    <row r="28" spans="1:114" ht="36" customHeight="1">
      <c r="A28" s="74">
        <f t="shared" si="0"/>
        <v>26</v>
      </c>
      <c r="B28" s="74">
        <v>8210</v>
      </c>
      <c r="C28" s="74">
        <v>6207</v>
      </c>
      <c r="D28" s="75" t="s">
        <v>39</v>
      </c>
      <c r="E28" s="74" t="s">
        <v>19</v>
      </c>
      <c r="F28" s="74" t="s">
        <v>11</v>
      </c>
      <c r="G28" s="76">
        <v>16000</v>
      </c>
      <c r="H28" s="74" t="s">
        <v>14</v>
      </c>
      <c r="I28" s="77">
        <v>0</v>
      </c>
      <c r="J28" s="76">
        <v>0</v>
      </c>
      <c r="K28" s="76">
        <v>16000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</row>
    <row r="29" spans="1:114" ht="36" customHeight="1">
      <c r="A29" s="74">
        <v>27</v>
      </c>
      <c r="B29" s="74">
        <v>8217</v>
      </c>
      <c r="C29" s="74">
        <v>6207</v>
      </c>
      <c r="D29" s="75" t="s">
        <v>93</v>
      </c>
      <c r="E29" s="74" t="s">
        <v>19</v>
      </c>
      <c r="F29" s="74" t="s">
        <v>13</v>
      </c>
      <c r="G29" s="76">
        <v>12000</v>
      </c>
      <c r="H29" s="74" t="s">
        <v>14</v>
      </c>
      <c r="I29" s="77">
        <v>0</v>
      </c>
      <c r="J29" s="76">
        <v>0</v>
      </c>
      <c r="K29" s="76">
        <v>12000</v>
      </c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</row>
    <row r="30" spans="1:114" ht="29.25" customHeight="1">
      <c r="A30" s="74">
        <v>28</v>
      </c>
      <c r="B30" s="74">
        <v>8509</v>
      </c>
      <c r="C30" s="74">
        <v>6207</v>
      </c>
      <c r="D30" s="75" t="s">
        <v>38</v>
      </c>
      <c r="E30" s="74" t="s">
        <v>19</v>
      </c>
      <c r="F30" s="74" t="s">
        <v>11</v>
      </c>
      <c r="G30" s="76">
        <v>17000</v>
      </c>
      <c r="H30" s="74" t="s">
        <v>14</v>
      </c>
      <c r="I30" s="77">
        <v>0</v>
      </c>
      <c r="J30" s="76">
        <v>0</v>
      </c>
      <c r="K30" s="76">
        <v>17000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</row>
    <row r="31" spans="1:114" ht="43.5" customHeight="1">
      <c r="A31" s="74">
        <f t="shared" si="0"/>
        <v>29</v>
      </c>
      <c r="B31" s="74">
        <v>8508</v>
      </c>
      <c r="C31" s="74">
        <v>6207</v>
      </c>
      <c r="D31" s="75" t="s">
        <v>24</v>
      </c>
      <c r="E31" s="74" t="s">
        <v>19</v>
      </c>
      <c r="F31" s="74" t="s">
        <v>11</v>
      </c>
      <c r="G31" s="76">
        <v>23700</v>
      </c>
      <c r="H31" s="74" t="s">
        <v>14</v>
      </c>
      <c r="I31" s="77">
        <v>0</v>
      </c>
      <c r="J31" s="76">
        <v>0</v>
      </c>
      <c r="K31" s="76">
        <v>23700</v>
      </c>
      <c r="L31" s="30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</row>
    <row r="32" spans="1:114" s="33" customFormat="1" ht="24" customHeight="1">
      <c r="A32" s="74">
        <f t="shared" si="0"/>
        <v>30</v>
      </c>
      <c r="B32" s="74">
        <v>8601</v>
      </c>
      <c r="C32" s="74">
        <v>6198</v>
      </c>
      <c r="D32" s="75" t="s">
        <v>25</v>
      </c>
      <c r="E32" s="74" t="s">
        <v>19</v>
      </c>
      <c r="F32" s="74" t="s">
        <v>13</v>
      </c>
      <c r="G32" s="76">
        <v>50000</v>
      </c>
      <c r="H32" s="74" t="s">
        <v>14</v>
      </c>
      <c r="I32" s="77">
        <v>0</v>
      </c>
      <c r="J32" s="76">
        <v>0</v>
      </c>
      <c r="K32" s="76">
        <v>50000</v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</row>
    <row r="33" spans="1:114" ht="27.75" customHeight="1">
      <c r="A33" s="74">
        <f t="shared" si="0"/>
        <v>31</v>
      </c>
      <c r="B33" s="74">
        <v>8243</v>
      </c>
      <c r="C33" s="74">
        <v>6102</v>
      </c>
      <c r="D33" s="75" t="s">
        <v>23</v>
      </c>
      <c r="E33" s="74" t="s">
        <v>21</v>
      </c>
      <c r="F33" s="74" t="s">
        <v>11</v>
      </c>
      <c r="G33" s="76">
        <v>45000</v>
      </c>
      <c r="H33" s="74" t="s">
        <v>20</v>
      </c>
      <c r="I33" s="77">
        <v>1</v>
      </c>
      <c r="J33" s="76">
        <v>45000</v>
      </c>
      <c r="K33" s="76">
        <v>0</v>
      </c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</row>
    <row r="34" spans="1:114" ht="27.75" customHeight="1">
      <c r="A34" s="74">
        <v>31</v>
      </c>
      <c r="B34" s="74">
        <v>8244</v>
      </c>
      <c r="C34" s="74">
        <v>6102</v>
      </c>
      <c r="D34" s="75" t="s">
        <v>90</v>
      </c>
      <c r="E34" s="74" t="s">
        <v>21</v>
      </c>
      <c r="F34" s="74" t="s">
        <v>13</v>
      </c>
      <c r="G34" s="76">
        <v>77000</v>
      </c>
      <c r="H34" s="74" t="s">
        <v>20</v>
      </c>
      <c r="I34" s="77">
        <v>1</v>
      </c>
      <c r="J34" s="76">
        <v>77000</v>
      </c>
      <c r="K34" s="76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</row>
    <row r="35" spans="1:114" ht="27" customHeight="1">
      <c r="A35" s="74">
        <f>+A33+1</f>
        <v>32</v>
      </c>
      <c r="B35" s="74">
        <v>9159</v>
      </c>
      <c r="C35" s="74">
        <v>6102</v>
      </c>
      <c r="D35" s="75" t="s">
        <v>26</v>
      </c>
      <c r="E35" s="74" t="s">
        <v>21</v>
      </c>
      <c r="F35" s="74" t="s">
        <v>11</v>
      </c>
      <c r="G35" s="76">
        <v>20000</v>
      </c>
      <c r="H35" s="74" t="s">
        <v>14</v>
      </c>
      <c r="I35" s="77">
        <v>0</v>
      </c>
      <c r="J35" s="76">
        <v>0</v>
      </c>
      <c r="K35" s="76">
        <v>20000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</row>
    <row r="36" spans="1:114" ht="39.75" customHeight="1">
      <c r="A36" s="74">
        <f t="shared" si="0"/>
        <v>33</v>
      </c>
      <c r="B36" s="74">
        <v>9237</v>
      </c>
      <c r="C36" s="74">
        <v>6102</v>
      </c>
      <c r="D36" s="75" t="s">
        <v>27</v>
      </c>
      <c r="E36" s="74" t="s">
        <v>21</v>
      </c>
      <c r="F36" s="74" t="s">
        <v>11</v>
      </c>
      <c r="G36" s="76">
        <v>5000</v>
      </c>
      <c r="H36" s="74" t="s">
        <v>14</v>
      </c>
      <c r="I36" s="77">
        <v>0</v>
      </c>
      <c r="J36" s="76">
        <v>0</v>
      </c>
      <c r="K36" s="76">
        <v>5000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</row>
    <row r="37" spans="1:114" ht="35.25" customHeight="1">
      <c r="A37" s="74">
        <f t="shared" si="0"/>
        <v>34</v>
      </c>
      <c r="B37" s="74">
        <v>9240</v>
      </c>
      <c r="C37" s="74">
        <v>6102</v>
      </c>
      <c r="D37" s="75" t="s">
        <v>51</v>
      </c>
      <c r="E37" s="74" t="s">
        <v>21</v>
      </c>
      <c r="F37" s="74" t="s">
        <v>11</v>
      </c>
      <c r="G37" s="76">
        <v>5000</v>
      </c>
      <c r="H37" s="74" t="s">
        <v>14</v>
      </c>
      <c r="I37" s="77">
        <v>0</v>
      </c>
      <c r="J37" s="76">
        <v>0</v>
      </c>
      <c r="K37" s="76">
        <v>5000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</row>
    <row r="38" spans="1:114" s="33" customFormat="1" ht="28.5" customHeight="1">
      <c r="A38" s="74">
        <f t="shared" si="0"/>
        <v>35</v>
      </c>
      <c r="B38" s="74">
        <v>9317</v>
      </c>
      <c r="C38" s="74">
        <v>6102</v>
      </c>
      <c r="D38" s="75" t="s">
        <v>28</v>
      </c>
      <c r="E38" s="74" t="s">
        <v>21</v>
      </c>
      <c r="F38" s="74" t="s">
        <v>11</v>
      </c>
      <c r="G38" s="76">
        <v>100000</v>
      </c>
      <c r="H38" s="74" t="s">
        <v>14</v>
      </c>
      <c r="I38" s="77">
        <v>0</v>
      </c>
      <c r="J38" s="76">
        <v>0</v>
      </c>
      <c r="K38" s="76">
        <v>100000</v>
      </c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</row>
    <row r="39" spans="1:114" ht="28.5" customHeight="1">
      <c r="A39" s="74">
        <f t="shared" si="0"/>
        <v>36</v>
      </c>
      <c r="B39" s="74">
        <v>9319</v>
      </c>
      <c r="C39" s="74">
        <v>6102</v>
      </c>
      <c r="D39" s="75" t="s">
        <v>56</v>
      </c>
      <c r="E39" s="74" t="s">
        <v>21</v>
      </c>
      <c r="F39" s="74" t="s">
        <v>13</v>
      </c>
      <c r="G39" s="76">
        <v>100000</v>
      </c>
      <c r="H39" s="74" t="s">
        <v>14</v>
      </c>
      <c r="I39" s="77">
        <v>0</v>
      </c>
      <c r="J39" s="76">
        <v>0</v>
      </c>
      <c r="K39" s="76">
        <v>100000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</row>
    <row r="40" spans="1:114" ht="48" customHeight="1">
      <c r="A40" s="74">
        <f t="shared" si="0"/>
        <v>37</v>
      </c>
      <c r="B40" s="74">
        <v>9320</v>
      </c>
      <c r="C40" s="74">
        <v>6102</v>
      </c>
      <c r="D40" s="75" t="s">
        <v>85</v>
      </c>
      <c r="E40" s="74" t="s">
        <v>21</v>
      </c>
      <c r="F40" s="74" t="s">
        <v>13</v>
      </c>
      <c r="G40" s="76">
        <v>2500000</v>
      </c>
      <c r="H40" s="74" t="s">
        <v>57</v>
      </c>
      <c r="I40" s="77">
        <v>1</v>
      </c>
      <c r="J40" s="76">
        <v>2500000</v>
      </c>
      <c r="K40" s="76">
        <v>0</v>
      </c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</row>
    <row r="41" spans="1:114" ht="28.5" customHeight="1">
      <c r="A41" s="74">
        <f t="shared" si="0"/>
        <v>38</v>
      </c>
      <c r="B41" s="74">
        <v>9242</v>
      </c>
      <c r="C41" s="74">
        <v>6102</v>
      </c>
      <c r="D41" s="78" t="s">
        <v>29</v>
      </c>
      <c r="E41" s="74" t="s">
        <v>21</v>
      </c>
      <c r="F41" s="74" t="s">
        <v>11</v>
      </c>
      <c r="G41" s="76">
        <v>5000</v>
      </c>
      <c r="H41" s="74" t="s">
        <v>14</v>
      </c>
      <c r="I41" s="77">
        <v>0</v>
      </c>
      <c r="J41" s="76">
        <v>0</v>
      </c>
      <c r="K41" s="76">
        <v>5000</v>
      </c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</row>
    <row r="42" spans="1:114" ht="28.5" customHeight="1">
      <c r="A42" s="74">
        <f t="shared" si="0"/>
        <v>39</v>
      </c>
      <c r="B42" s="74">
        <v>9176</v>
      </c>
      <c r="C42" s="74">
        <v>6102</v>
      </c>
      <c r="D42" s="75" t="s">
        <v>31</v>
      </c>
      <c r="E42" s="74" t="s">
        <v>21</v>
      </c>
      <c r="F42" s="74" t="s">
        <v>11</v>
      </c>
      <c r="G42" s="76">
        <v>26158</v>
      </c>
      <c r="H42" s="74" t="s">
        <v>14</v>
      </c>
      <c r="I42" s="77">
        <v>0</v>
      </c>
      <c r="J42" s="76">
        <v>0</v>
      </c>
      <c r="K42" s="76">
        <v>26158.31</v>
      </c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</row>
    <row r="43" spans="1:114" s="33" customFormat="1" ht="37.5" customHeight="1">
      <c r="A43" s="74">
        <f t="shared" si="0"/>
        <v>40</v>
      </c>
      <c r="B43" s="74">
        <v>9243</v>
      </c>
      <c r="C43" s="74">
        <v>6102</v>
      </c>
      <c r="D43" s="75" t="s">
        <v>36</v>
      </c>
      <c r="E43" s="74" t="s">
        <v>21</v>
      </c>
      <c r="F43" s="74" t="s">
        <v>11</v>
      </c>
      <c r="G43" s="76">
        <v>45551</v>
      </c>
      <c r="H43" s="74" t="s">
        <v>14</v>
      </c>
      <c r="I43" s="77">
        <v>0</v>
      </c>
      <c r="J43" s="76"/>
      <c r="K43" s="76">
        <v>45551.1</v>
      </c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</row>
    <row r="44" spans="1:114" s="33" customFormat="1" ht="42.75" customHeight="1">
      <c r="A44" s="74">
        <f t="shared" si="0"/>
        <v>41</v>
      </c>
      <c r="B44" s="74">
        <v>9177</v>
      </c>
      <c r="C44" s="74">
        <v>6102</v>
      </c>
      <c r="D44" s="75" t="s">
        <v>35</v>
      </c>
      <c r="E44" s="74" t="s">
        <v>21</v>
      </c>
      <c r="F44" s="74" t="s">
        <v>13</v>
      </c>
      <c r="G44" s="76">
        <v>100000</v>
      </c>
      <c r="H44" s="74" t="s">
        <v>14</v>
      </c>
      <c r="I44" s="77">
        <v>0</v>
      </c>
      <c r="J44" s="76">
        <v>0</v>
      </c>
      <c r="K44" s="76">
        <v>100000</v>
      </c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</row>
    <row r="45" spans="1:114" ht="38.25" customHeight="1">
      <c r="A45" s="74">
        <f t="shared" si="0"/>
        <v>42</v>
      </c>
      <c r="B45" s="74">
        <v>8700</v>
      </c>
      <c r="C45" s="74">
        <v>6207</v>
      </c>
      <c r="D45" s="78" t="s">
        <v>42</v>
      </c>
      <c r="E45" s="83" t="s">
        <v>21</v>
      </c>
      <c r="F45" s="83" t="s">
        <v>13</v>
      </c>
      <c r="G45" s="76">
        <v>270000</v>
      </c>
      <c r="H45" s="82" t="s">
        <v>64</v>
      </c>
      <c r="I45" s="77">
        <v>0.2</v>
      </c>
      <c r="J45" s="76">
        <v>54000</v>
      </c>
      <c r="K45" s="76">
        <v>216000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</row>
    <row r="46" spans="1:114" s="33" customFormat="1" ht="36" customHeight="1">
      <c r="A46" s="74">
        <f t="shared" si="0"/>
        <v>43</v>
      </c>
      <c r="B46" s="74">
        <v>8178</v>
      </c>
      <c r="C46" s="74">
        <v>6102</v>
      </c>
      <c r="D46" s="75" t="s">
        <v>40</v>
      </c>
      <c r="E46" s="74" t="s">
        <v>19</v>
      </c>
      <c r="F46" s="74" t="s">
        <v>11</v>
      </c>
      <c r="G46" s="76">
        <v>15000</v>
      </c>
      <c r="H46" s="74" t="s">
        <v>20</v>
      </c>
      <c r="I46" s="77">
        <v>1</v>
      </c>
      <c r="J46" s="76">
        <v>15000</v>
      </c>
      <c r="K46" s="76">
        <v>0</v>
      </c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</row>
    <row r="47" spans="1:114" ht="30" customHeight="1">
      <c r="A47" s="74">
        <f t="shared" si="0"/>
        <v>44</v>
      </c>
      <c r="B47" s="74">
        <v>8180</v>
      </c>
      <c r="C47" s="74">
        <v>6102</v>
      </c>
      <c r="D47" s="75" t="s">
        <v>47</v>
      </c>
      <c r="E47" s="74" t="s">
        <v>19</v>
      </c>
      <c r="F47" s="74" t="s">
        <v>13</v>
      </c>
      <c r="G47" s="76">
        <v>60000</v>
      </c>
      <c r="H47" s="74" t="s">
        <v>20</v>
      </c>
      <c r="I47" s="77">
        <v>1</v>
      </c>
      <c r="J47" s="76">
        <v>60000</v>
      </c>
      <c r="K47" s="76">
        <v>0</v>
      </c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</row>
    <row r="48" spans="1:114" s="33" customFormat="1" ht="57.75" customHeight="1">
      <c r="A48" s="74">
        <f t="shared" si="0"/>
        <v>45</v>
      </c>
      <c r="B48" s="74">
        <v>9318</v>
      </c>
      <c r="C48" s="74">
        <v>6102</v>
      </c>
      <c r="D48" s="85" t="s">
        <v>48</v>
      </c>
      <c r="E48" s="74" t="s">
        <v>21</v>
      </c>
      <c r="F48" s="74" t="s">
        <v>11</v>
      </c>
      <c r="G48" s="76">
        <v>1122334</v>
      </c>
      <c r="H48" s="74" t="s">
        <v>57</v>
      </c>
      <c r="I48" s="77">
        <v>1</v>
      </c>
      <c r="J48" s="76">
        <v>1122334.09</v>
      </c>
      <c r="K48" s="76">
        <v>0</v>
      </c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</row>
    <row r="49" spans="1:114" ht="27.75" customHeight="1">
      <c r="A49" s="74">
        <f t="shared" si="0"/>
        <v>46</v>
      </c>
      <c r="B49" s="74">
        <v>8300</v>
      </c>
      <c r="C49" s="74">
        <v>6102</v>
      </c>
      <c r="D49" s="85" t="s">
        <v>80</v>
      </c>
      <c r="E49" s="74" t="s">
        <v>21</v>
      </c>
      <c r="F49" s="74" t="s">
        <v>13</v>
      </c>
      <c r="G49" s="76">
        <v>60000</v>
      </c>
      <c r="H49" s="74" t="s">
        <v>14</v>
      </c>
      <c r="I49" s="77">
        <v>0</v>
      </c>
      <c r="J49" s="76">
        <v>0</v>
      </c>
      <c r="K49" s="76">
        <v>60000</v>
      </c>
      <c r="L49" s="15"/>
      <c r="M49" s="25"/>
      <c r="N49" s="25"/>
      <c r="O49" s="31"/>
      <c r="P49" s="25"/>
      <c r="Q49" s="25"/>
      <c r="R49" s="30"/>
      <c r="S49" s="32"/>
      <c r="T49" s="29"/>
      <c r="U49" s="30"/>
      <c r="V49" s="30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</row>
    <row r="50" spans="1:114" ht="23.25" customHeight="1">
      <c r="A50" s="74">
        <f t="shared" si="0"/>
        <v>47</v>
      </c>
      <c r="B50" s="74">
        <v>9528</v>
      </c>
      <c r="C50" s="74">
        <v>6102</v>
      </c>
      <c r="D50" s="85" t="s">
        <v>52</v>
      </c>
      <c r="E50" s="74" t="s">
        <v>21</v>
      </c>
      <c r="F50" s="74" t="s">
        <v>11</v>
      </c>
      <c r="G50" s="76">
        <v>9900</v>
      </c>
      <c r="H50" s="74" t="s">
        <v>14</v>
      </c>
      <c r="I50" s="77">
        <v>0</v>
      </c>
      <c r="J50" s="76">
        <v>0</v>
      </c>
      <c r="K50" s="76">
        <v>9900</v>
      </c>
      <c r="L50" s="15"/>
      <c r="M50" s="36"/>
      <c r="N50" s="25"/>
      <c r="O50" s="37"/>
      <c r="P50" s="25"/>
      <c r="Q50" s="25"/>
      <c r="R50" s="30"/>
      <c r="S50" s="25"/>
      <c r="T50" s="29"/>
      <c r="U50" s="30"/>
      <c r="V50" s="30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</row>
    <row r="51" spans="1:114" ht="35.25" customHeight="1">
      <c r="A51" s="74">
        <f t="shared" si="0"/>
        <v>48</v>
      </c>
      <c r="B51" s="74">
        <v>9550</v>
      </c>
      <c r="C51" s="74">
        <v>6102</v>
      </c>
      <c r="D51" s="85" t="s">
        <v>53</v>
      </c>
      <c r="E51" s="74" t="s">
        <v>21</v>
      </c>
      <c r="F51" s="74" t="s">
        <v>11</v>
      </c>
      <c r="G51" s="76">
        <v>7800</v>
      </c>
      <c r="H51" s="74" t="s">
        <v>14</v>
      </c>
      <c r="I51" s="77">
        <v>0</v>
      </c>
      <c r="J51" s="76">
        <v>0</v>
      </c>
      <c r="K51" s="76">
        <v>7800</v>
      </c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</row>
    <row r="52" spans="1:114" s="33" customFormat="1" ht="42.75" customHeight="1">
      <c r="A52" s="74">
        <f t="shared" si="0"/>
        <v>49</v>
      </c>
      <c r="B52" s="74">
        <v>8115</v>
      </c>
      <c r="C52" s="74">
        <v>6102</v>
      </c>
      <c r="D52" s="85" t="s">
        <v>54</v>
      </c>
      <c r="E52" s="74" t="s">
        <v>21</v>
      </c>
      <c r="F52" s="74" t="s">
        <v>11</v>
      </c>
      <c r="G52" s="76">
        <v>25920</v>
      </c>
      <c r="H52" s="74" t="s">
        <v>14</v>
      </c>
      <c r="I52" s="77">
        <v>0</v>
      </c>
      <c r="J52" s="76">
        <v>0</v>
      </c>
      <c r="K52" s="76">
        <v>25920</v>
      </c>
      <c r="L52" s="15"/>
      <c r="M52" s="25"/>
      <c r="N52" s="25"/>
      <c r="O52" s="31"/>
      <c r="P52" s="25"/>
      <c r="Q52" s="25"/>
      <c r="R52" s="30"/>
      <c r="S52" s="32"/>
      <c r="T52" s="29"/>
      <c r="U52" s="30"/>
      <c r="V52" s="30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</row>
    <row r="53" spans="1:114" s="33" customFormat="1" ht="38.25" customHeight="1">
      <c r="A53" s="74">
        <f t="shared" si="0"/>
        <v>50</v>
      </c>
      <c r="B53" s="74">
        <v>1201</v>
      </c>
      <c r="C53" s="74">
        <v>6102</v>
      </c>
      <c r="D53" s="75" t="s">
        <v>55</v>
      </c>
      <c r="E53" s="74" t="s">
        <v>21</v>
      </c>
      <c r="F53" s="74" t="s">
        <v>13</v>
      </c>
      <c r="G53" s="76">
        <v>20000</v>
      </c>
      <c r="H53" s="74" t="s">
        <v>14</v>
      </c>
      <c r="I53" s="77">
        <v>0</v>
      </c>
      <c r="J53" s="76">
        <v>0</v>
      </c>
      <c r="K53" s="76">
        <v>20000</v>
      </c>
      <c r="L53" s="15"/>
      <c r="M53" s="25"/>
      <c r="N53" s="25"/>
      <c r="O53" s="31"/>
      <c r="P53" s="25"/>
      <c r="Q53" s="25"/>
      <c r="R53" s="30"/>
      <c r="S53" s="32"/>
      <c r="T53" s="29"/>
      <c r="U53" s="30"/>
      <c r="V53" s="30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</row>
    <row r="54" spans="1:114" s="33" customFormat="1" ht="34.5" customHeight="1">
      <c r="A54" s="74">
        <f t="shared" si="0"/>
        <v>51</v>
      </c>
      <c r="B54" s="74">
        <v>9178</v>
      </c>
      <c r="C54" s="74">
        <v>6102</v>
      </c>
      <c r="D54" s="85" t="s">
        <v>61</v>
      </c>
      <c r="E54" s="74" t="s">
        <v>21</v>
      </c>
      <c r="F54" s="74" t="s">
        <v>13</v>
      </c>
      <c r="G54" s="76">
        <v>40000</v>
      </c>
      <c r="H54" s="86" t="s">
        <v>59</v>
      </c>
      <c r="I54" s="77">
        <v>1</v>
      </c>
      <c r="J54" s="76">
        <v>40000</v>
      </c>
      <c r="K54" s="76">
        <v>0</v>
      </c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</row>
    <row r="55" spans="1:114" ht="51.75" customHeight="1">
      <c r="A55" s="74">
        <f t="shared" si="0"/>
        <v>52</v>
      </c>
      <c r="B55" s="74">
        <v>9601</v>
      </c>
      <c r="C55" s="74">
        <v>6102</v>
      </c>
      <c r="D55" s="85" t="s">
        <v>65</v>
      </c>
      <c r="E55" s="74" t="s">
        <v>21</v>
      </c>
      <c r="F55" s="74" t="s">
        <v>13</v>
      </c>
      <c r="G55" s="76">
        <v>60000</v>
      </c>
      <c r="H55" s="86" t="s">
        <v>59</v>
      </c>
      <c r="I55" s="77">
        <v>0</v>
      </c>
      <c r="J55" s="76">
        <v>60000</v>
      </c>
      <c r="K55" s="76">
        <v>0</v>
      </c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</row>
    <row r="56" spans="1:11" ht="28.5" customHeight="1">
      <c r="A56" s="74">
        <f t="shared" si="0"/>
        <v>53</v>
      </c>
      <c r="B56" s="87">
        <v>9402</v>
      </c>
      <c r="C56" s="87">
        <v>6102</v>
      </c>
      <c r="D56" s="87" t="s">
        <v>77</v>
      </c>
      <c r="E56" s="88" t="s">
        <v>21</v>
      </c>
      <c r="F56" s="88" t="s">
        <v>11</v>
      </c>
      <c r="G56" s="89">
        <v>115500</v>
      </c>
      <c r="H56" s="87" t="s">
        <v>78</v>
      </c>
      <c r="I56" s="90">
        <v>1</v>
      </c>
      <c r="J56" s="89">
        <v>115500</v>
      </c>
      <c r="K56" s="89">
        <v>0</v>
      </c>
    </row>
    <row r="57" spans="1:11" ht="28.5" customHeight="1">
      <c r="A57" s="1"/>
      <c r="B57" s="1"/>
      <c r="C57" s="1"/>
      <c r="D57" s="1"/>
      <c r="E57" s="1"/>
      <c r="F57" s="1"/>
      <c r="G57" s="59">
        <f>SUM(G3:G56)</f>
        <v>5907895</v>
      </c>
      <c r="H57" s="1"/>
      <c r="I57" s="1"/>
      <c r="J57" s="59">
        <f>SUM(J3:J56)</f>
        <v>4246834.09</v>
      </c>
      <c r="K57" s="59">
        <f>SUM(K3:K56)</f>
        <v>1661061.4100000001</v>
      </c>
    </row>
    <row r="58" spans="1:11" ht="18.75" customHeight="1">
      <c r="A58" s="38"/>
      <c r="B58" s="38"/>
      <c r="C58" s="38"/>
      <c r="D58" s="44" t="s">
        <v>69</v>
      </c>
      <c r="E58" s="1"/>
      <c r="F58" s="1"/>
      <c r="G58" s="1"/>
      <c r="H58" s="1"/>
      <c r="I58" s="38"/>
      <c r="J58" s="38"/>
      <c r="K58" s="9"/>
    </row>
    <row r="59" spans="1:11" ht="12.75">
      <c r="A59" s="38"/>
      <c r="B59" s="38"/>
      <c r="C59" s="38"/>
      <c r="D59" s="39" t="s">
        <v>70</v>
      </c>
      <c r="E59" s="38"/>
      <c r="F59" s="38"/>
      <c r="G59" s="40">
        <f>+G61+G60</f>
        <v>5907895</v>
      </c>
      <c r="H59" s="41">
        <f>+G59/G59</f>
        <v>1</v>
      </c>
      <c r="I59" s="38"/>
      <c r="J59" s="38"/>
      <c r="K59" s="9"/>
    </row>
    <row r="60" spans="1:11" ht="12.75">
      <c r="A60" s="38"/>
      <c r="B60" s="38"/>
      <c r="C60" s="38"/>
      <c r="D60" s="38" t="s">
        <v>71</v>
      </c>
      <c r="E60" s="38"/>
      <c r="F60" s="38"/>
      <c r="G60" s="40">
        <f>SUM(G3:G19)</f>
        <v>320768</v>
      </c>
      <c r="H60" s="41">
        <f>+G60/G59</f>
        <v>0.05429480381760339</v>
      </c>
      <c r="I60" s="38"/>
      <c r="J60" s="38"/>
      <c r="K60" s="9"/>
    </row>
    <row r="61" spans="1:11" ht="12.75">
      <c r="A61" s="42"/>
      <c r="B61" s="42"/>
      <c r="C61" s="42"/>
      <c r="D61" s="73" t="s">
        <v>81</v>
      </c>
      <c r="E61" s="42"/>
      <c r="F61" s="42"/>
      <c r="G61" s="45">
        <f>SUM(G20:G56)</f>
        <v>5587127</v>
      </c>
      <c r="H61" s="47">
        <f>+G61/G59</f>
        <v>0.9457051961823966</v>
      </c>
      <c r="I61" s="42"/>
      <c r="J61" s="42"/>
      <c r="K61" s="108">
        <f>SUM(G35:G44)+G48+G50+G51+G54+G55+G56</f>
        <v>4262243</v>
      </c>
    </row>
    <row r="62" spans="1:10" ht="12.75">
      <c r="A62" s="42"/>
      <c r="B62" s="42"/>
      <c r="C62" s="42"/>
      <c r="D62" s="42"/>
      <c r="E62" s="42"/>
      <c r="F62" s="42"/>
      <c r="G62" s="42"/>
      <c r="H62" s="42"/>
      <c r="I62" s="42"/>
      <c r="J62" s="42"/>
    </row>
    <row r="63" spans="1:10" ht="12.75">
      <c r="A63" s="42"/>
      <c r="B63" s="42"/>
      <c r="C63" s="42"/>
      <c r="D63" s="39" t="s">
        <v>70</v>
      </c>
      <c r="E63" s="42"/>
      <c r="F63" s="42"/>
      <c r="G63" s="49">
        <f>+G57</f>
        <v>5907895</v>
      </c>
      <c r="H63" s="41">
        <v>1</v>
      </c>
      <c r="I63" s="42"/>
      <c r="J63" s="42"/>
    </row>
    <row r="64" spans="1:10" ht="12.75">
      <c r="A64" s="10"/>
      <c r="B64" s="10"/>
      <c r="C64" s="10"/>
      <c r="D64" s="46" t="s">
        <v>72</v>
      </c>
      <c r="E64" s="10"/>
      <c r="F64" s="10"/>
      <c r="G64" s="48">
        <f>+J57</f>
        <v>4246834.09</v>
      </c>
      <c r="H64" s="41">
        <f>+G64/G63</f>
        <v>0.7188404821006467</v>
      </c>
      <c r="I64" s="10"/>
      <c r="J64" s="10"/>
    </row>
    <row r="65" spans="1:10" ht="12.75">
      <c r="A65" s="10"/>
      <c r="B65" s="10"/>
      <c r="C65" s="10"/>
      <c r="D65" s="46" t="s">
        <v>73</v>
      </c>
      <c r="E65" s="10"/>
      <c r="F65" s="10"/>
      <c r="G65" s="48">
        <f>+K57</f>
        <v>1661061.4100000001</v>
      </c>
      <c r="H65" s="41">
        <f>+G65/G63</f>
        <v>0.2811596025318663</v>
      </c>
      <c r="I65" s="10"/>
      <c r="J65" s="10"/>
    </row>
    <row r="66" spans="1:10" ht="12.75">
      <c r="A66" s="10"/>
      <c r="B66" s="10"/>
      <c r="C66" s="10"/>
      <c r="D66" s="50" t="s">
        <v>74</v>
      </c>
      <c r="E66" s="51"/>
      <c r="F66" s="51"/>
      <c r="G66" s="52">
        <f>SUM(G67:G70)</f>
        <v>4246834.09</v>
      </c>
      <c r="H66" s="41"/>
      <c r="I66" s="10"/>
      <c r="J66" s="10"/>
    </row>
    <row r="67" spans="4:8" ht="12.75">
      <c r="D67" s="53" t="s">
        <v>30</v>
      </c>
      <c r="E67" s="54"/>
      <c r="F67" s="54"/>
      <c r="G67" s="55">
        <f>+J33+J46+J47+J34</f>
        <v>197000</v>
      </c>
      <c r="H67" s="41">
        <f>+G67/G66</f>
        <v>0.04638749615010272</v>
      </c>
    </row>
    <row r="68" spans="4:8" ht="12.75">
      <c r="D68" s="53" t="s">
        <v>75</v>
      </c>
      <c r="E68" s="54"/>
      <c r="F68" s="54"/>
      <c r="G68" s="55">
        <f>+J3+J6+J14+J45</f>
        <v>212000</v>
      </c>
      <c r="H68" s="41">
        <f>+G68/G66</f>
        <v>0.04991953900417146</v>
      </c>
    </row>
    <row r="69" spans="4:8" ht="12.75">
      <c r="D69" s="53" t="s">
        <v>76</v>
      </c>
      <c r="E69" s="54"/>
      <c r="F69" s="54"/>
      <c r="G69" s="55">
        <f>+J55+J54</f>
        <v>100000</v>
      </c>
      <c r="H69" s="41">
        <f>+G69/G66</f>
        <v>0.023546952360458236</v>
      </c>
    </row>
    <row r="70" spans="4:11" ht="12.75">
      <c r="D70" s="53" t="s">
        <v>79</v>
      </c>
      <c r="E70" s="54"/>
      <c r="F70" s="54"/>
      <c r="G70" s="55">
        <f>+J48+J56+J40</f>
        <v>3737834.09</v>
      </c>
      <c r="H70" s="41">
        <f>+G70/G66</f>
        <v>0.8801460124852676</v>
      </c>
      <c r="K70" s="108">
        <f>+J40+J48+J56</f>
        <v>3737834.09</v>
      </c>
    </row>
    <row r="71" spans="4:8" ht="12.75">
      <c r="D71" s="54"/>
      <c r="E71" s="54"/>
      <c r="F71" s="54"/>
      <c r="G71" s="54"/>
      <c r="H71" s="41"/>
    </row>
  </sheetData>
  <sheetProtection/>
  <mergeCells count="1">
    <mergeCell ref="B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J71"/>
  <sheetViews>
    <sheetView zoomScalePageLayoutView="0" workbookViewId="0" topLeftCell="A44">
      <selection activeCell="A1" sqref="A1:IV16384"/>
    </sheetView>
  </sheetViews>
  <sheetFormatPr defaultColWidth="9.140625" defaultRowHeight="12.75"/>
  <cols>
    <col min="1" max="1" width="3.421875" style="0" customWidth="1"/>
    <col min="2" max="2" width="8.00390625" style="0" customWidth="1"/>
    <col min="3" max="3" width="8.140625" style="0" customWidth="1"/>
    <col min="4" max="4" width="33.28125" style="0" customWidth="1"/>
    <col min="5" max="5" width="7.421875" style="0" customWidth="1"/>
    <col min="6" max="6" width="6.57421875" style="0" customWidth="1"/>
    <col min="7" max="7" width="13.140625" style="0" customWidth="1"/>
    <col min="8" max="8" width="17.28125" style="0" customWidth="1"/>
    <col min="9" max="9" width="8.421875" style="0" customWidth="1"/>
    <col min="10" max="10" width="11.00390625" style="0" customWidth="1"/>
    <col min="11" max="11" width="10.8515625" style="0" customWidth="1"/>
    <col min="12" max="12" width="8.00390625" style="0" customWidth="1"/>
    <col min="13" max="13" width="9.28125" style="0" customWidth="1"/>
    <col min="14" max="14" width="8.8515625" style="0" customWidth="1"/>
    <col min="15" max="15" width="10.28125" style="0" customWidth="1"/>
  </cols>
  <sheetData>
    <row r="1" spans="1:114" ht="22.5" customHeight="1">
      <c r="A1" s="1"/>
      <c r="B1" s="188" t="s">
        <v>94</v>
      </c>
      <c r="C1" s="188"/>
      <c r="D1" s="188"/>
      <c r="E1" s="188"/>
      <c r="F1" s="188"/>
      <c r="G1" s="188"/>
      <c r="H1" s="188"/>
      <c r="I1" s="188"/>
      <c r="J1" s="188"/>
      <c r="K1" s="188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</row>
    <row r="2" spans="1:114" ht="45">
      <c r="A2" s="2"/>
      <c r="B2" s="2" t="s">
        <v>0</v>
      </c>
      <c r="C2" s="43" t="s">
        <v>1</v>
      </c>
      <c r="D2" s="3" t="s">
        <v>2</v>
      </c>
      <c r="E2" s="2" t="s">
        <v>3</v>
      </c>
      <c r="F2" s="43" t="s">
        <v>4</v>
      </c>
      <c r="G2" s="3" t="s">
        <v>45</v>
      </c>
      <c r="H2" s="2" t="s">
        <v>5</v>
      </c>
      <c r="I2" s="2" t="s">
        <v>6</v>
      </c>
      <c r="J2" s="2" t="s">
        <v>7</v>
      </c>
      <c r="K2" s="2" t="s">
        <v>8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</row>
    <row r="3" spans="1:114" ht="53.25" customHeight="1">
      <c r="A3" s="74">
        <v>1</v>
      </c>
      <c r="B3" s="74">
        <v>4102</v>
      </c>
      <c r="C3" s="74">
        <v>6103</v>
      </c>
      <c r="D3" s="75" t="s">
        <v>9</v>
      </c>
      <c r="E3" s="74" t="s">
        <v>10</v>
      </c>
      <c r="F3" s="74" t="s">
        <v>11</v>
      </c>
      <c r="G3" s="76">
        <v>35000</v>
      </c>
      <c r="H3" s="74" t="s">
        <v>12</v>
      </c>
      <c r="I3" s="77">
        <v>1</v>
      </c>
      <c r="J3" s="76">
        <v>35000</v>
      </c>
      <c r="K3" s="76">
        <v>0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</row>
    <row r="4" spans="1:114" s="33" customFormat="1" ht="37.5" customHeight="1">
      <c r="A4" s="74">
        <f>+A3+1</f>
        <v>2</v>
      </c>
      <c r="B4" s="74">
        <v>4314</v>
      </c>
      <c r="C4" s="74">
        <v>6103</v>
      </c>
      <c r="D4" s="75" t="s">
        <v>66</v>
      </c>
      <c r="E4" s="74" t="s">
        <v>10</v>
      </c>
      <c r="F4" s="74" t="s">
        <v>13</v>
      </c>
      <c r="G4" s="76">
        <v>20000</v>
      </c>
      <c r="H4" s="74" t="s">
        <v>14</v>
      </c>
      <c r="I4" s="77">
        <v>0</v>
      </c>
      <c r="J4" s="76">
        <v>0</v>
      </c>
      <c r="K4" s="76">
        <v>20000</v>
      </c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</row>
    <row r="5" spans="1:114" s="33" customFormat="1" ht="32.25" customHeight="1">
      <c r="A5" s="74">
        <f aca="true" t="shared" si="0" ref="A5:A56">+A4+1</f>
        <v>3</v>
      </c>
      <c r="B5" s="74">
        <v>4108</v>
      </c>
      <c r="C5" s="74">
        <v>6103</v>
      </c>
      <c r="D5" s="75" t="s">
        <v>15</v>
      </c>
      <c r="E5" s="74" t="s">
        <v>10</v>
      </c>
      <c r="F5" s="74" t="s">
        <v>13</v>
      </c>
      <c r="G5" s="76">
        <v>5000</v>
      </c>
      <c r="H5" s="74" t="s">
        <v>14</v>
      </c>
      <c r="I5" s="77">
        <v>0</v>
      </c>
      <c r="J5" s="76">
        <v>0</v>
      </c>
      <c r="K5" s="76">
        <v>5000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</row>
    <row r="6" spans="1:114" s="33" customFormat="1" ht="28.5" customHeight="1">
      <c r="A6" s="113">
        <f t="shared" si="0"/>
        <v>4</v>
      </c>
      <c r="B6" s="113">
        <v>4121</v>
      </c>
      <c r="C6" s="113">
        <v>6103</v>
      </c>
      <c r="D6" s="114" t="s">
        <v>16</v>
      </c>
      <c r="E6" s="113" t="s">
        <v>10</v>
      </c>
      <c r="F6" s="113" t="s">
        <v>13</v>
      </c>
      <c r="G6" s="115">
        <v>290000</v>
      </c>
      <c r="H6" s="113" t="s">
        <v>12</v>
      </c>
      <c r="I6" s="116">
        <v>1</v>
      </c>
      <c r="J6" s="115">
        <v>290000</v>
      </c>
      <c r="K6" s="115">
        <v>0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</row>
    <row r="7" spans="1:114" s="33" customFormat="1" ht="46.5" customHeight="1">
      <c r="A7" s="74">
        <f t="shared" si="0"/>
        <v>5</v>
      </c>
      <c r="B7" s="92">
        <v>4123</v>
      </c>
      <c r="C7" s="92">
        <v>6103</v>
      </c>
      <c r="D7" s="93" t="s">
        <v>83</v>
      </c>
      <c r="E7" s="94" t="s">
        <v>10</v>
      </c>
      <c r="F7" s="95" t="s">
        <v>13</v>
      </c>
      <c r="G7" s="96">
        <v>20000</v>
      </c>
      <c r="H7" s="92" t="s">
        <v>14</v>
      </c>
      <c r="I7" s="97">
        <v>0</v>
      </c>
      <c r="J7" s="96">
        <v>0</v>
      </c>
      <c r="K7" s="96">
        <v>20000</v>
      </c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</row>
    <row r="8" spans="1:114" s="33" customFormat="1" ht="45" customHeight="1">
      <c r="A8" s="74">
        <f t="shared" si="0"/>
        <v>6</v>
      </c>
      <c r="B8" s="74">
        <v>4124</v>
      </c>
      <c r="C8" s="74">
        <v>6103</v>
      </c>
      <c r="D8" s="78" t="s">
        <v>63</v>
      </c>
      <c r="E8" s="79" t="s">
        <v>10</v>
      </c>
      <c r="F8" s="80" t="s">
        <v>13</v>
      </c>
      <c r="G8" s="76">
        <v>20000</v>
      </c>
      <c r="H8" s="74" t="s">
        <v>14</v>
      </c>
      <c r="I8" s="77">
        <v>0</v>
      </c>
      <c r="J8" s="76">
        <v>0</v>
      </c>
      <c r="K8" s="76">
        <v>20000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</row>
    <row r="9" spans="1:114" s="33" customFormat="1" ht="45" customHeight="1">
      <c r="A9" s="74">
        <v>7</v>
      </c>
      <c r="B9" s="74">
        <v>4204</v>
      </c>
      <c r="C9" s="74">
        <v>6103</v>
      </c>
      <c r="D9" s="78" t="s">
        <v>91</v>
      </c>
      <c r="E9" s="79" t="s">
        <v>10</v>
      </c>
      <c r="F9" s="80" t="s">
        <v>13</v>
      </c>
      <c r="G9" s="76">
        <v>10063</v>
      </c>
      <c r="H9" s="74" t="s">
        <v>14</v>
      </c>
      <c r="I9" s="77">
        <v>0</v>
      </c>
      <c r="J9" s="76">
        <v>0</v>
      </c>
      <c r="K9" s="76">
        <v>10063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</row>
    <row r="10" spans="1:114" s="33" customFormat="1" ht="29.25" customHeight="1">
      <c r="A10" s="74">
        <v>8</v>
      </c>
      <c r="B10" s="74">
        <v>4601</v>
      </c>
      <c r="C10" s="74">
        <v>6103</v>
      </c>
      <c r="D10" s="75" t="s">
        <v>17</v>
      </c>
      <c r="E10" s="74" t="s">
        <v>10</v>
      </c>
      <c r="F10" s="74" t="s">
        <v>13</v>
      </c>
      <c r="G10" s="76">
        <v>6000</v>
      </c>
      <c r="H10" s="74" t="s">
        <v>14</v>
      </c>
      <c r="I10" s="77">
        <v>0</v>
      </c>
      <c r="J10" s="76">
        <v>0</v>
      </c>
      <c r="K10" s="76">
        <v>6000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</row>
    <row r="11" spans="1:114" ht="38.25" customHeight="1">
      <c r="A11" s="74">
        <f t="shared" si="0"/>
        <v>9</v>
      </c>
      <c r="B11" s="74">
        <v>4403</v>
      </c>
      <c r="C11" s="74">
        <v>6103</v>
      </c>
      <c r="D11" s="78" t="s">
        <v>32</v>
      </c>
      <c r="E11" s="74" t="s">
        <v>10</v>
      </c>
      <c r="F11" s="74" t="s">
        <v>11</v>
      </c>
      <c r="G11" s="76">
        <v>5000</v>
      </c>
      <c r="H11" s="74" t="s">
        <v>14</v>
      </c>
      <c r="I11" s="77">
        <v>0</v>
      </c>
      <c r="J11" s="76">
        <v>0</v>
      </c>
      <c r="K11" s="76">
        <v>5000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</row>
    <row r="12" spans="1:114" s="33" customFormat="1" ht="41.25" customHeight="1">
      <c r="A12" s="74">
        <f t="shared" si="0"/>
        <v>10</v>
      </c>
      <c r="B12" s="74">
        <v>4404</v>
      </c>
      <c r="C12" s="74">
        <v>6103</v>
      </c>
      <c r="D12" s="78" t="s">
        <v>33</v>
      </c>
      <c r="E12" s="74" t="s">
        <v>10</v>
      </c>
      <c r="F12" s="74" t="s">
        <v>13</v>
      </c>
      <c r="G12" s="76">
        <v>5000</v>
      </c>
      <c r="H12" s="74" t="s">
        <v>14</v>
      </c>
      <c r="I12" s="77">
        <v>0</v>
      </c>
      <c r="J12" s="76">
        <v>0</v>
      </c>
      <c r="K12" s="76">
        <v>5000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</row>
    <row r="13" spans="1:114" ht="42.75" customHeight="1">
      <c r="A13" s="74">
        <f t="shared" si="0"/>
        <v>11</v>
      </c>
      <c r="B13" s="74">
        <v>4405</v>
      </c>
      <c r="C13" s="74">
        <v>6103</v>
      </c>
      <c r="D13" s="78" t="s">
        <v>68</v>
      </c>
      <c r="E13" s="74" t="s">
        <v>10</v>
      </c>
      <c r="F13" s="74" t="s">
        <v>11</v>
      </c>
      <c r="G13" s="76">
        <v>12000</v>
      </c>
      <c r="H13" s="74" t="s">
        <v>14</v>
      </c>
      <c r="I13" s="77">
        <v>0</v>
      </c>
      <c r="J13" s="76">
        <v>0</v>
      </c>
      <c r="K13" s="76">
        <v>12000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</row>
    <row r="14" spans="1:114" s="33" customFormat="1" ht="37.5" customHeight="1">
      <c r="A14" s="74">
        <f t="shared" si="0"/>
        <v>12</v>
      </c>
      <c r="B14" s="74">
        <v>4700</v>
      </c>
      <c r="C14" s="74">
        <v>6103</v>
      </c>
      <c r="D14" s="78" t="s">
        <v>37</v>
      </c>
      <c r="E14" s="74" t="s">
        <v>10</v>
      </c>
      <c r="F14" s="74" t="s">
        <v>13</v>
      </c>
      <c r="G14" s="76">
        <v>15000</v>
      </c>
      <c r="H14" s="82" t="s">
        <v>64</v>
      </c>
      <c r="I14" s="77">
        <v>0.2</v>
      </c>
      <c r="J14" s="76">
        <v>3000</v>
      </c>
      <c r="K14" s="76">
        <v>12000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</row>
    <row r="15" spans="1:114" s="33" customFormat="1" ht="27.75" customHeight="1">
      <c r="A15" s="74">
        <f t="shared" si="0"/>
        <v>13</v>
      </c>
      <c r="B15" s="74">
        <v>4125</v>
      </c>
      <c r="C15" s="74">
        <v>6103</v>
      </c>
      <c r="D15" s="78" t="s">
        <v>41</v>
      </c>
      <c r="E15" s="83" t="s">
        <v>10</v>
      </c>
      <c r="F15" s="83" t="s">
        <v>13</v>
      </c>
      <c r="G15" s="84">
        <v>10000</v>
      </c>
      <c r="H15" s="74" t="s">
        <v>14</v>
      </c>
      <c r="I15" s="77">
        <v>0</v>
      </c>
      <c r="J15" s="76">
        <v>0</v>
      </c>
      <c r="K15" s="76">
        <v>10000</v>
      </c>
      <c r="L15" s="15"/>
      <c r="M15" s="23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</row>
    <row r="16" spans="1:114" s="33" customFormat="1" ht="35.25" customHeight="1">
      <c r="A16" s="74">
        <f t="shared" si="0"/>
        <v>14</v>
      </c>
      <c r="B16" s="74">
        <v>4126</v>
      </c>
      <c r="C16" s="74">
        <v>6103</v>
      </c>
      <c r="D16" s="78" t="s">
        <v>87</v>
      </c>
      <c r="E16" s="83" t="s">
        <v>10</v>
      </c>
      <c r="F16" s="83" t="s">
        <v>13</v>
      </c>
      <c r="G16" s="84">
        <v>19705</v>
      </c>
      <c r="H16" s="74" t="s">
        <v>14</v>
      </c>
      <c r="I16" s="77">
        <v>0</v>
      </c>
      <c r="J16" s="76">
        <v>0</v>
      </c>
      <c r="K16" s="76">
        <v>19705</v>
      </c>
      <c r="L16" s="15"/>
      <c r="M16" s="2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</row>
    <row r="17" spans="1:114" ht="39" customHeight="1">
      <c r="A17" s="74">
        <f t="shared" si="0"/>
        <v>15</v>
      </c>
      <c r="B17" s="74">
        <v>4312</v>
      </c>
      <c r="C17" s="74">
        <v>6103</v>
      </c>
      <c r="D17" s="78" t="s">
        <v>67</v>
      </c>
      <c r="E17" s="83" t="s">
        <v>10</v>
      </c>
      <c r="F17" s="74" t="s">
        <v>11</v>
      </c>
      <c r="G17" s="84">
        <v>5000</v>
      </c>
      <c r="H17" s="74" t="s">
        <v>14</v>
      </c>
      <c r="I17" s="77">
        <v>0</v>
      </c>
      <c r="J17" s="76">
        <v>0</v>
      </c>
      <c r="K17" s="76">
        <v>5000</v>
      </c>
      <c r="L17" s="15"/>
      <c r="M17" s="25"/>
      <c r="N17" s="25"/>
      <c r="O17" s="26"/>
      <c r="P17" s="27"/>
      <c r="Q17" s="25"/>
      <c r="R17" s="28"/>
      <c r="S17" s="25"/>
      <c r="T17" s="29"/>
      <c r="U17" s="30"/>
      <c r="V17" s="30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</row>
    <row r="18" spans="1:114" ht="35.25" customHeight="1">
      <c r="A18" s="74">
        <f t="shared" si="0"/>
        <v>16</v>
      </c>
      <c r="B18" s="74">
        <v>4313</v>
      </c>
      <c r="C18" s="74">
        <v>6103</v>
      </c>
      <c r="D18" s="78" t="s">
        <v>49</v>
      </c>
      <c r="E18" s="83" t="s">
        <v>10</v>
      </c>
      <c r="F18" s="74" t="s">
        <v>11</v>
      </c>
      <c r="G18" s="84">
        <v>8000</v>
      </c>
      <c r="H18" s="74" t="s">
        <v>14</v>
      </c>
      <c r="I18" s="77">
        <v>0</v>
      </c>
      <c r="J18" s="76">
        <v>0</v>
      </c>
      <c r="K18" s="76">
        <v>8000</v>
      </c>
      <c r="L18" s="15"/>
      <c r="M18" s="2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</row>
    <row r="19" spans="1:114" s="33" customFormat="1" ht="38.25" customHeight="1">
      <c r="A19" s="74">
        <f t="shared" si="0"/>
        <v>17</v>
      </c>
      <c r="B19" s="74">
        <v>4701</v>
      </c>
      <c r="C19" s="74">
        <v>6103</v>
      </c>
      <c r="D19" s="78" t="s">
        <v>60</v>
      </c>
      <c r="E19" s="83" t="s">
        <v>10</v>
      </c>
      <c r="F19" s="74" t="s">
        <v>13</v>
      </c>
      <c r="G19" s="84">
        <v>5000</v>
      </c>
      <c r="H19" s="74" t="s">
        <v>14</v>
      </c>
      <c r="I19" s="77">
        <v>0</v>
      </c>
      <c r="J19" s="76">
        <v>0</v>
      </c>
      <c r="K19" s="76">
        <v>5000</v>
      </c>
      <c r="L19" s="15"/>
      <c r="M19" s="2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</row>
    <row r="20" spans="1:114" ht="30" customHeight="1">
      <c r="A20" s="74">
        <f t="shared" si="0"/>
        <v>18</v>
      </c>
      <c r="B20" s="74">
        <v>8116</v>
      </c>
      <c r="C20" s="74">
        <v>6102</v>
      </c>
      <c r="D20" s="75" t="s">
        <v>18</v>
      </c>
      <c r="E20" s="74" t="s">
        <v>19</v>
      </c>
      <c r="F20" s="74" t="s">
        <v>11</v>
      </c>
      <c r="G20" s="76">
        <v>100000</v>
      </c>
      <c r="H20" s="74" t="s">
        <v>14</v>
      </c>
      <c r="I20" s="77">
        <v>0</v>
      </c>
      <c r="J20" s="76">
        <v>0</v>
      </c>
      <c r="K20" s="76">
        <v>100000</v>
      </c>
      <c r="L20" s="15"/>
      <c r="M20" s="2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</row>
    <row r="21" spans="1:114" ht="30" customHeight="1">
      <c r="A21" s="74">
        <f t="shared" si="0"/>
        <v>19</v>
      </c>
      <c r="B21" s="74">
        <v>8146</v>
      </c>
      <c r="C21" s="74">
        <v>6102</v>
      </c>
      <c r="D21" s="75" t="s">
        <v>43</v>
      </c>
      <c r="E21" s="74" t="s">
        <v>19</v>
      </c>
      <c r="F21" s="74" t="s">
        <v>11</v>
      </c>
      <c r="G21" s="76">
        <v>38264</v>
      </c>
      <c r="H21" s="74" t="s">
        <v>14</v>
      </c>
      <c r="I21" s="77">
        <v>0</v>
      </c>
      <c r="J21" s="76">
        <v>0</v>
      </c>
      <c r="K21" s="76">
        <v>38264</v>
      </c>
      <c r="L21" s="15"/>
      <c r="M21" s="23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</row>
    <row r="22" spans="1:114" s="107" customFormat="1" ht="30.75" customHeight="1">
      <c r="A22" s="74">
        <f t="shared" si="0"/>
        <v>20</v>
      </c>
      <c r="B22" s="100">
        <v>8148</v>
      </c>
      <c r="C22" s="100">
        <v>6102</v>
      </c>
      <c r="D22" s="101" t="s">
        <v>44</v>
      </c>
      <c r="E22" s="100" t="s">
        <v>19</v>
      </c>
      <c r="F22" s="100" t="s">
        <v>13</v>
      </c>
      <c r="G22" s="102">
        <v>60000</v>
      </c>
      <c r="H22" s="100" t="s">
        <v>14</v>
      </c>
      <c r="I22" s="103">
        <v>0</v>
      </c>
      <c r="J22" s="102">
        <v>0</v>
      </c>
      <c r="K22" s="102">
        <v>60000</v>
      </c>
      <c r="L22" s="105"/>
      <c r="M22" s="106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</row>
    <row r="23" spans="1:114" s="33" customFormat="1" ht="30" customHeight="1">
      <c r="A23" s="74">
        <f t="shared" si="0"/>
        <v>21</v>
      </c>
      <c r="B23" s="74">
        <v>8167</v>
      </c>
      <c r="C23" s="74">
        <v>6102</v>
      </c>
      <c r="D23" s="75" t="s">
        <v>22</v>
      </c>
      <c r="E23" s="74" t="s">
        <v>19</v>
      </c>
      <c r="F23" s="74" t="s">
        <v>13</v>
      </c>
      <c r="G23" s="76">
        <v>60000</v>
      </c>
      <c r="H23" s="74" t="s">
        <v>14</v>
      </c>
      <c r="I23" s="77">
        <v>0</v>
      </c>
      <c r="J23" s="76">
        <v>0</v>
      </c>
      <c r="K23" s="76">
        <v>60000</v>
      </c>
      <c r="L23" s="15"/>
      <c r="M23" s="23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</row>
    <row r="24" spans="1:114" ht="30" customHeight="1">
      <c r="A24" s="74">
        <f t="shared" si="0"/>
        <v>22</v>
      </c>
      <c r="B24" s="74">
        <v>8177</v>
      </c>
      <c r="C24" s="74">
        <v>6198</v>
      </c>
      <c r="D24" s="75" t="s">
        <v>34</v>
      </c>
      <c r="E24" s="74" t="s">
        <v>19</v>
      </c>
      <c r="F24" s="74" t="s">
        <v>11</v>
      </c>
      <c r="G24" s="76">
        <v>5000</v>
      </c>
      <c r="H24" s="74" t="s">
        <v>14</v>
      </c>
      <c r="I24" s="77">
        <v>0</v>
      </c>
      <c r="J24" s="76">
        <v>0</v>
      </c>
      <c r="K24" s="76">
        <v>5000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</row>
    <row r="25" spans="1:114" s="33" customFormat="1" ht="22.5" customHeight="1">
      <c r="A25" s="74">
        <f t="shared" si="0"/>
        <v>23</v>
      </c>
      <c r="B25" s="74">
        <v>8179</v>
      </c>
      <c r="C25" s="74">
        <v>6198</v>
      </c>
      <c r="D25" s="75" t="s">
        <v>50</v>
      </c>
      <c r="E25" s="74" t="s">
        <v>19</v>
      </c>
      <c r="F25" s="74" t="s">
        <v>13</v>
      </c>
      <c r="G25" s="76">
        <v>20000</v>
      </c>
      <c r="H25" s="74" t="s">
        <v>14</v>
      </c>
      <c r="I25" s="77">
        <v>0</v>
      </c>
      <c r="J25" s="76">
        <v>0</v>
      </c>
      <c r="K25" s="76">
        <v>20000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</row>
    <row r="26" spans="1:114" s="33" customFormat="1" ht="36" customHeight="1">
      <c r="A26" s="74">
        <f t="shared" si="0"/>
        <v>24</v>
      </c>
      <c r="B26" s="74">
        <v>8173</v>
      </c>
      <c r="C26" s="74">
        <v>6102</v>
      </c>
      <c r="D26" s="75" t="s">
        <v>46</v>
      </c>
      <c r="E26" s="74" t="s">
        <v>19</v>
      </c>
      <c r="F26" s="74" t="s">
        <v>13</v>
      </c>
      <c r="G26" s="76">
        <v>300000</v>
      </c>
      <c r="H26" s="74" t="s">
        <v>14</v>
      </c>
      <c r="I26" s="77">
        <v>0</v>
      </c>
      <c r="J26" s="76">
        <v>0</v>
      </c>
      <c r="K26" s="76">
        <v>300000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</row>
    <row r="27" spans="1:114" s="33" customFormat="1" ht="36" customHeight="1">
      <c r="A27" s="74">
        <f t="shared" si="0"/>
        <v>25</v>
      </c>
      <c r="B27" s="74">
        <v>8181</v>
      </c>
      <c r="C27" s="74">
        <v>6102</v>
      </c>
      <c r="D27" s="75" t="s">
        <v>88</v>
      </c>
      <c r="E27" s="74" t="s">
        <v>19</v>
      </c>
      <c r="F27" s="74" t="s">
        <v>13</v>
      </c>
      <c r="G27" s="76">
        <v>60000</v>
      </c>
      <c r="H27" s="74" t="s">
        <v>14</v>
      </c>
      <c r="I27" s="77">
        <v>0</v>
      </c>
      <c r="J27" s="76">
        <v>0</v>
      </c>
      <c r="K27" s="76">
        <v>60000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</row>
    <row r="28" spans="1:114" ht="36" customHeight="1">
      <c r="A28" s="74">
        <f t="shared" si="0"/>
        <v>26</v>
      </c>
      <c r="B28" s="74">
        <v>8210</v>
      </c>
      <c r="C28" s="74">
        <v>6207</v>
      </c>
      <c r="D28" s="75" t="s">
        <v>39</v>
      </c>
      <c r="E28" s="74" t="s">
        <v>19</v>
      </c>
      <c r="F28" s="74" t="s">
        <v>11</v>
      </c>
      <c r="G28" s="76">
        <v>16000</v>
      </c>
      <c r="H28" s="74" t="s">
        <v>14</v>
      </c>
      <c r="I28" s="77">
        <v>0</v>
      </c>
      <c r="J28" s="76">
        <v>0</v>
      </c>
      <c r="K28" s="76">
        <v>16000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</row>
    <row r="29" spans="1:114" ht="36" customHeight="1">
      <c r="A29" s="74">
        <v>27</v>
      </c>
      <c r="B29" s="74">
        <v>8217</v>
      </c>
      <c r="C29" s="74">
        <v>6207</v>
      </c>
      <c r="D29" s="75" t="s">
        <v>93</v>
      </c>
      <c r="E29" s="74" t="s">
        <v>19</v>
      </c>
      <c r="F29" s="74" t="s">
        <v>13</v>
      </c>
      <c r="G29" s="76">
        <v>12000</v>
      </c>
      <c r="H29" s="74" t="s">
        <v>14</v>
      </c>
      <c r="I29" s="77">
        <v>0</v>
      </c>
      <c r="J29" s="76">
        <v>0</v>
      </c>
      <c r="K29" s="76">
        <v>12000</v>
      </c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</row>
    <row r="30" spans="1:114" ht="29.25" customHeight="1">
      <c r="A30" s="74">
        <v>28</v>
      </c>
      <c r="B30" s="74">
        <v>8509</v>
      </c>
      <c r="C30" s="74">
        <v>6207</v>
      </c>
      <c r="D30" s="75" t="s">
        <v>38</v>
      </c>
      <c r="E30" s="74" t="s">
        <v>19</v>
      </c>
      <c r="F30" s="74" t="s">
        <v>11</v>
      </c>
      <c r="G30" s="76">
        <v>17000</v>
      </c>
      <c r="H30" s="74" t="s">
        <v>14</v>
      </c>
      <c r="I30" s="77">
        <v>0</v>
      </c>
      <c r="J30" s="76">
        <v>0</v>
      </c>
      <c r="K30" s="76">
        <v>17000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</row>
    <row r="31" spans="1:114" ht="43.5" customHeight="1">
      <c r="A31" s="74">
        <f t="shared" si="0"/>
        <v>29</v>
      </c>
      <c r="B31" s="74">
        <v>8508</v>
      </c>
      <c r="C31" s="74">
        <v>6207</v>
      </c>
      <c r="D31" s="75" t="s">
        <v>24</v>
      </c>
      <c r="E31" s="74" t="s">
        <v>19</v>
      </c>
      <c r="F31" s="74" t="s">
        <v>11</v>
      </c>
      <c r="G31" s="76">
        <v>23700</v>
      </c>
      <c r="H31" s="74" t="s">
        <v>14</v>
      </c>
      <c r="I31" s="77">
        <v>0</v>
      </c>
      <c r="J31" s="76">
        <v>0</v>
      </c>
      <c r="K31" s="76">
        <v>23700</v>
      </c>
      <c r="L31" s="30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</row>
    <row r="32" spans="1:114" s="33" customFormat="1" ht="24" customHeight="1">
      <c r="A32" s="74">
        <f t="shared" si="0"/>
        <v>30</v>
      </c>
      <c r="B32" s="74">
        <v>8601</v>
      </c>
      <c r="C32" s="74">
        <v>6198</v>
      </c>
      <c r="D32" s="75" t="s">
        <v>25</v>
      </c>
      <c r="E32" s="74" t="s">
        <v>19</v>
      </c>
      <c r="F32" s="74" t="s">
        <v>13</v>
      </c>
      <c r="G32" s="76">
        <v>50000</v>
      </c>
      <c r="H32" s="74" t="s">
        <v>14</v>
      </c>
      <c r="I32" s="77">
        <v>0</v>
      </c>
      <c r="J32" s="76">
        <v>0</v>
      </c>
      <c r="K32" s="76">
        <v>50000</v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</row>
    <row r="33" spans="1:114" ht="27.75" customHeight="1">
      <c r="A33" s="74">
        <f t="shared" si="0"/>
        <v>31</v>
      </c>
      <c r="B33" s="74">
        <v>8243</v>
      </c>
      <c r="C33" s="74">
        <v>6102</v>
      </c>
      <c r="D33" s="75" t="s">
        <v>23</v>
      </c>
      <c r="E33" s="74" t="s">
        <v>21</v>
      </c>
      <c r="F33" s="74" t="s">
        <v>11</v>
      </c>
      <c r="G33" s="76">
        <v>45000</v>
      </c>
      <c r="H33" s="74" t="s">
        <v>20</v>
      </c>
      <c r="I33" s="77">
        <v>1</v>
      </c>
      <c r="J33" s="76">
        <v>45000</v>
      </c>
      <c r="K33" s="76">
        <v>0</v>
      </c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</row>
    <row r="34" spans="1:114" ht="27.75" customHeight="1">
      <c r="A34" s="74">
        <v>31</v>
      </c>
      <c r="B34" s="74">
        <v>8244</v>
      </c>
      <c r="C34" s="74">
        <v>6102</v>
      </c>
      <c r="D34" s="75" t="s">
        <v>90</v>
      </c>
      <c r="E34" s="74" t="s">
        <v>21</v>
      </c>
      <c r="F34" s="74" t="s">
        <v>13</v>
      </c>
      <c r="G34" s="76">
        <v>77000</v>
      </c>
      <c r="H34" s="74" t="s">
        <v>20</v>
      </c>
      <c r="I34" s="77">
        <v>1</v>
      </c>
      <c r="J34" s="76">
        <v>77000</v>
      </c>
      <c r="K34" s="76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</row>
    <row r="35" spans="1:114" ht="27" customHeight="1">
      <c r="A35" s="74">
        <f>+A33+1</f>
        <v>32</v>
      </c>
      <c r="B35" s="74">
        <v>9159</v>
      </c>
      <c r="C35" s="74">
        <v>6102</v>
      </c>
      <c r="D35" s="75" t="s">
        <v>26</v>
      </c>
      <c r="E35" s="74" t="s">
        <v>21</v>
      </c>
      <c r="F35" s="74" t="s">
        <v>11</v>
      </c>
      <c r="G35" s="76">
        <v>20000</v>
      </c>
      <c r="H35" s="74" t="s">
        <v>14</v>
      </c>
      <c r="I35" s="77">
        <v>0</v>
      </c>
      <c r="J35" s="76">
        <v>0</v>
      </c>
      <c r="K35" s="76">
        <v>20000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</row>
    <row r="36" spans="1:114" ht="39.75" customHeight="1">
      <c r="A36" s="74">
        <f t="shared" si="0"/>
        <v>33</v>
      </c>
      <c r="B36" s="74">
        <v>9237</v>
      </c>
      <c r="C36" s="74">
        <v>6102</v>
      </c>
      <c r="D36" s="75" t="s">
        <v>27</v>
      </c>
      <c r="E36" s="74" t="s">
        <v>21</v>
      </c>
      <c r="F36" s="74" t="s">
        <v>11</v>
      </c>
      <c r="G36" s="76">
        <v>5000</v>
      </c>
      <c r="H36" s="74" t="s">
        <v>14</v>
      </c>
      <c r="I36" s="77">
        <v>0</v>
      </c>
      <c r="J36" s="76">
        <v>0</v>
      </c>
      <c r="K36" s="76">
        <v>5000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</row>
    <row r="37" spans="1:114" ht="35.25" customHeight="1">
      <c r="A37" s="74">
        <f t="shared" si="0"/>
        <v>34</v>
      </c>
      <c r="B37" s="74">
        <v>9240</v>
      </c>
      <c r="C37" s="74">
        <v>6102</v>
      </c>
      <c r="D37" s="75" t="s">
        <v>51</v>
      </c>
      <c r="E37" s="74" t="s">
        <v>21</v>
      </c>
      <c r="F37" s="74" t="s">
        <v>11</v>
      </c>
      <c r="G37" s="76">
        <v>5000</v>
      </c>
      <c r="H37" s="74" t="s">
        <v>14</v>
      </c>
      <c r="I37" s="77">
        <v>0</v>
      </c>
      <c r="J37" s="76">
        <v>0</v>
      </c>
      <c r="K37" s="76">
        <v>5000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</row>
    <row r="38" spans="1:114" s="33" customFormat="1" ht="28.5" customHeight="1">
      <c r="A38" s="74">
        <f t="shared" si="0"/>
        <v>35</v>
      </c>
      <c r="B38" s="74">
        <v>9317</v>
      </c>
      <c r="C38" s="74">
        <v>6102</v>
      </c>
      <c r="D38" s="75" t="s">
        <v>28</v>
      </c>
      <c r="E38" s="74" t="s">
        <v>21</v>
      </c>
      <c r="F38" s="74" t="s">
        <v>11</v>
      </c>
      <c r="G38" s="76">
        <v>100000</v>
      </c>
      <c r="H38" s="74" t="s">
        <v>14</v>
      </c>
      <c r="I38" s="77">
        <v>0</v>
      </c>
      <c r="J38" s="76">
        <v>0</v>
      </c>
      <c r="K38" s="76">
        <v>100000</v>
      </c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</row>
    <row r="39" spans="1:114" ht="28.5" customHeight="1">
      <c r="A39" s="109">
        <f t="shared" si="0"/>
        <v>36</v>
      </c>
      <c r="B39" s="109">
        <v>9319</v>
      </c>
      <c r="C39" s="109">
        <v>6102</v>
      </c>
      <c r="D39" s="110" t="s">
        <v>56</v>
      </c>
      <c r="E39" s="109" t="s">
        <v>21</v>
      </c>
      <c r="F39" s="109" t="s">
        <v>13</v>
      </c>
      <c r="G39" s="111">
        <v>300000</v>
      </c>
      <c r="H39" s="109" t="s">
        <v>14</v>
      </c>
      <c r="I39" s="112">
        <v>0</v>
      </c>
      <c r="J39" s="111">
        <v>0</v>
      </c>
      <c r="K39" s="111">
        <v>300000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</row>
    <row r="40" spans="1:114" ht="48" customHeight="1">
      <c r="A40" s="74">
        <f t="shared" si="0"/>
        <v>37</v>
      </c>
      <c r="B40" s="74">
        <v>9320</v>
      </c>
      <c r="C40" s="74">
        <v>6102</v>
      </c>
      <c r="D40" s="75" t="s">
        <v>85</v>
      </c>
      <c r="E40" s="74" t="s">
        <v>21</v>
      </c>
      <c r="F40" s="74" t="s">
        <v>13</v>
      </c>
      <c r="G40" s="76">
        <v>2500000</v>
      </c>
      <c r="H40" s="74" t="s">
        <v>57</v>
      </c>
      <c r="I40" s="77">
        <v>1</v>
      </c>
      <c r="J40" s="76">
        <v>2500000</v>
      </c>
      <c r="K40" s="76">
        <v>0</v>
      </c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</row>
    <row r="41" spans="1:114" ht="28.5" customHeight="1">
      <c r="A41" s="74">
        <f t="shared" si="0"/>
        <v>38</v>
      </c>
      <c r="B41" s="74">
        <v>9242</v>
      </c>
      <c r="C41" s="74">
        <v>6102</v>
      </c>
      <c r="D41" s="78" t="s">
        <v>29</v>
      </c>
      <c r="E41" s="74" t="s">
        <v>21</v>
      </c>
      <c r="F41" s="74" t="s">
        <v>11</v>
      </c>
      <c r="G41" s="76">
        <v>5000</v>
      </c>
      <c r="H41" s="74" t="s">
        <v>14</v>
      </c>
      <c r="I41" s="77">
        <v>0</v>
      </c>
      <c r="J41" s="76">
        <v>0</v>
      </c>
      <c r="K41" s="76">
        <v>5000</v>
      </c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</row>
    <row r="42" spans="1:114" ht="28.5" customHeight="1">
      <c r="A42" s="74">
        <f t="shared" si="0"/>
        <v>39</v>
      </c>
      <c r="B42" s="74">
        <v>9176</v>
      </c>
      <c r="C42" s="74">
        <v>6102</v>
      </c>
      <c r="D42" s="75" t="s">
        <v>31</v>
      </c>
      <c r="E42" s="74" t="s">
        <v>21</v>
      </c>
      <c r="F42" s="74" t="s">
        <v>11</v>
      </c>
      <c r="G42" s="76">
        <v>26158</v>
      </c>
      <c r="H42" s="74" t="s">
        <v>14</v>
      </c>
      <c r="I42" s="77">
        <v>0</v>
      </c>
      <c r="J42" s="76">
        <v>0</v>
      </c>
      <c r="K42" s="76">
        <v>26158.31</v>
      </c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</row>
    <row r="43" spans="1:114" s="33" customFormat="1" ht="37.5" customHeight="1">
      <c r="A43" s="74">
        <f t="shared" si="0"/>
        <v>40</v>
      </c>
      <c r="B43" s="74">
        <v>9243</v>
      </c>
      <c r="C43" s="74">
        <v>6102</v>
      </c>
      <c r="D43" s="75" t="s">
        <v>36</v>
      </c>
      <c r="E43" s="74" t="s">
        <v>21</v>
      </c>
      <c r="F43" s="74" t="s">
        <v>11</v>
      </c>
      <c r="G43" s="76">
        <v>45551</v>
      </c>
      <c r="H43" s="74" t="s">
        <v>14</v>
      </c>
      <c r="I43" s="77">
        <v>0</v>
      </c>
      <c r="J43" s="76"/>
      <c r="K43" s="76">
        <v>45551.1</v>
      </c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</row>
    <row r="44" spans="1:114" s="33" customFormat="1" ht="42.75" customHeight="1">
      <c r="A44" s="74">
        <f t="shared" si="0"/>
        <v>41</v>
      </c>
      <c r="B44" s="74">
        <v>9177</v>
      </c>
      <c r="C44" s="74">
        <v>6102</v>
      </c>
      <c r="D44" s="75" t="s">
        <v>35</v>
      </c>
      <c r="E44" s="74" t="s">
        <v>21</v>
      </c>
      <c r="F44" s="74" t="s">
        <v>13</v>
      </c>
      <c r="G44" s="76">
        <v>100000</v>
      </c>
      <c r="H44" s="74" t="s">
        <v>14</v>
      </c>
      <c r="I44" s="77">
        <v>0</v>
      </c>
      <c r="J44" s="76">
        <v>0</v>
      </c>
      <c r="K44" s="76">
        <v>100000</v>
      </c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</row>
    <row r="45" spans="1:114" ht="38.25" customHeight="1">
      <c r="A45" s="74">
        <f t="shared" si="0"/>
        <v>42</v>
      </c>
      <c r="B45" s="74">
        <v>8700</v>
      </c>
      <c r="C45" s="74">
        <v>6207</v>
      </c>
      <c r="D45" s="78" t="s">
        <v>42</v>
      </c>
      <c r="E45" s="83" t="s">
        <v>21</v>
      </c>
      <c r="F45" s="83" t="s">
        <v>13</v>
      </c>
      <c r="G45" s="76">
        <v>270000</v>
      </c>
      <c r="H45" s="82" t="s">
        <v>64</v>
      </c>
      <c r="I45" s="77">
        <v>0.2</v>
      </c>
      <c r="J45" s="76">
        <v>54000</v>
      </c>
      <c r="K45" s="76">
        <v>216000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</row>
    <row r="46" spans="1:114" s="33" customFormat="1" ht="36" customHeight="1">
      <c r="A46" s="74">
        <f t="shared" si="0"/>
        <v>43</v>
      </c>
      <c r="B46" s="74">
        <v>8178</v>
      </c>
      <c r="C46" s="74">
        <v>6102</v>
      </c>
      <c r="D46" s="75" t="s">
        <v>40</v>
      </c>
      <c r="E46" s="74" t="s">
        <v>19</v>
      </c>
      <c r="F46" s="74" t="s">
        <v>11</v>
      </c>
      <c r="G46" s="76">
        <v>15000</v>
      </c>
      <c r="H46" s="74" t="s">
        <v>20</v>
      </c>
      <c r="I46" s="77">
        <v>1</v>
      </c>
      <c r="J46" s="76">
        <v>15000</v>
      </c>
      <c r="K46" s="76">
        <v>0</v>
      </c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</row>
    <row r="47" spans="1:114" ht="30" customHeight="1">
      <c r="A47" s="74">
        <f t="shared" si="0"/>
        <v>44</v>
      </c>
      <c r="B47" s="74">
        <v>8180</v>
      </c>
      <c r="C47" s="74">
        <v>6102</v>
      </c>
      <c r="D47" s="75" t="s">
        <v>47</v>
      </c>
      <c r="E47" s="74" t="s">
        <v>19</v>
      </c>
      <c r="F47" s="74" t="s">
        <v>13</v>
      </c>
      <c r="G47" s="76">
        <v>60000</v>
      </c>
      <c r="H47" s="74" t="s">
        <v>20</v>
      </c>
      <c r="I47" s="77">
        <v>1</v>
      </c>
      <c r="J47" s="76">
        <v>60000</v>
      </c>
      <c r="K47" s="76">
        <v>0</v>
      </c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</row>
    <row r="48" spans="1:114" s="33" customFormat="1" ht="57.75" customHeight="1">
      <c r="A48" s="74">
        <f t="shared" si="0"/>
        <v>45</v>
      </c>
      <c r="B48" s="74">
        <v>9318</v>
      </c>
      <c r="C48" s="74">
        <v>6102</v>
      </c>
      <c r="D48" s="85" t="s">
        <v>48</v>
      </c>
      <c r="E48" s="74" t="s">
        <v>21</v>
      </c>
      <c r="F48" s="74" t="s">
        <v>11</v>
      </c>
      <c r="G48" s="76">
        <v>1122334</v>
      </c>
      <c r="H48" s="74" t="s">
        <v>57</v>
      </c>
      <c r="I48" s="77">
        <v>1</v>
      </c>
      <c r="J48" s="76">
        <v>1122334.09</v>
      </c>
      <c r="K48" s="76">
        <v>0</v>
      </c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</row>
    <row r="49" spans="1:114" ht="27.75" customHeight="1">
      <c r="A49" s="74">
        <f t="shared" si="0"/>
        <v>46</v>
      </c>
      <c r="B49" s="74">
        <v>8300</v>
      </c>
      <c r="C49" s="74">
        <v>6102</v>
      </c>
      <c r="D49" s="85" t="s">
        <v>80</v>
      </c>
      <c r="E49" s="74" t="s">
        <v>21</v>
      </c>
      <c r="F49" s="74" t="s">
        <v>13</v>
      </c>
      <c r="G49" s="76">
        <v>60000</v>
      </c>
      <c r="H49" s="74" t="s">
        <v>14</v>
      </c>
      <c r="I49" s="77">
        <v>0</v>
      </c>
      <c r="J49" s="76">
        <v>0</v>
      </c>
      <c r="K49" s="76">
        <v>60000</v>
      </c>
      <c r="L49" s="15"/>
      <c r="M49" s="25"/>
      <c r="N49" s="25"/>
      <c r="O49" s="31"/>
      <c r="P49" s="25"/>
      <c r="Q49" s="25"/>
      <c r="R49" s="30"/>
      <c r="S49" s="32"/>
      <c r="T49" s="29"/>
      <c r="U49" s="30"/>
      <c r="V49" s="30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</row>
    <row r="50" spans="1:114" ht="23.25" customHeight="1">
      <c r="A50" s="74">
        <f t="shared" si="0"/>
        <v>47</v>
      </c>
      <c r="B50" s="74">
        <v>9528</v>
      </c>
      <c r="C50" s="74">
        <v>6102</v>
      </c>
      <c r="D50" s="85" t="s">
        <v>52</v>
      </c>
      <c r="E50" s="74" t="s">
        <v>21</v>
      </c>
      <c r="F50" s="74" t="s">
        <v>11</v>
      </c>
      <c r="G50" s="76">
        <v>9900</v>
      </c>
      <c r="H50" s="74" t="s">
        <v>14</v>
      </c>
      <c r="I50" s="77">
        <v>0</v>
      </c>
      <c r="J50" s="76">
        <v>0</v>
      </c>
      <c r="K50" s="76">
        <v>9900</v>
      </c>
      <c r="L50" s="15"/>
      <c r="M50" s="36"/>
      <c r="N50" s="25"/>
      <c r="O50" s="37"/>
      <c r="P50" s="25"/>
      <c r="Q50" s="25"/>
      <c r="R50" s="30"/>
      <c r="S50" s="25"/>
      <c r="T50" s="29"/>
      <c r="U50" s="30"/>
      <c r="V50" s="30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</row>
    <row r="51" spans="1:114" ht="35.25" customHeight="1">
      <c r="A51" s="74">
        <f t="shared" si="0"/>
        <v>48</v>
      </c>
      <c r="B51" s="74">
        <v>9550</v>
      </c>
      <c r="C51" s="74">
        <v>6102</v>
      </c>
      <c r="D51" s="85" t="s">
        <v>53</v>
      </c>
      <c r="E51" s="74" t="s">
        <v>21</v>
      </c>
      <c r="F51" s="74" t="s">
        <v>11</v>
      </c>
      <c r="G51" s="76">
        <v>7800</v>
      </c>
      <c r="H51" s="74" t="s">
        <v>14</v>
      </c>
      <c r="I51" s="77">
        <v>0</v>
      </c>
      <c r="J51" s="76">
        <v>0</v>
      </c>
      <c r="K51" s="76">
        <v>7800</v>
      </c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</row>
    <row r="52" spans="1:114" s="33" customFormat="1" ht="42.75" customHeight="1">
      <c r="A52" s="74">
        <f t="shared" si="0"/>
        <v>49</v>
      </c>
      <c r="B52" s="74">
        <v>8115</v>
      </c>
      <c r="C52" s="74">
        <v>6102</v>
      </c>
      <c r="D52" s="85" t="s">
        <v>54</v>
      </c>
      <c r="E52" s="74" t="s">
        <v>21</v>
      </c>
      <c r="F52" s="74" t="s">
        <v>11</v>
      </c>
      <c r="G52" s="76">
        <v>25920</v>
      </c>
      <c r="H52" s="74" t="s">
        <v>14</v>
      </c>
      <c r="I52" s="77">
        <v>0</v>
      </c>
      <c r="J52" s="76">
        <v>0</v>
      </c>
      <c r="K52" s="76">
        <v>25920</v>
      </c>
      <c r="L52" s="15"/>
      <c r="M52" s="25"/>
      <c r="N52" s="25"/>
      <c r="O52" s="31"/>
      <c r="P52" s="25"/>
      <c r="Q52" s="25"/>
      <c r="R52" s="30"/>
      <c r="S52" s="32"/>
      <c r="T52" s="29"/>
      <c r="U52" s="30"/>
      <c r="V52" s="30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</row>
    <row r="53" spans="1:114" s="33" customFormat="1" ht="38.25" customHeight="1">
      <c r="A53" s="74">
        <f t="shared" si="0"/>
        <v>50</v>
      </c>
      <c r="B53" s="74">
        <v>1201</v>
      </c>
      <c r="C53" s="74">
        <v>6102</v>
      </c>
      <c r="D53" s="75" t="s">
        <v>55</v>
      </c>
      <c r="E53" s="74" t="s">
        <v>21</v>
      </c>
      <c r="F53" s="74" t="s">
        <v>13</v>
      </c>
      <c r="G53" s="76">
        <v>20000</v>
      </c>
      <c r="H53" s="74" t="s">
        <v>14</v>
      </c>
      <c r="I53" s="77">
        <v>0</v>
      </c>
      <c r="J53" s="76">
        <v>0</v>
      </c>
      <c r="K53" s="76">
        <v>20000</v>
      </c>
      <c r="L53" s="15"/>
      <c r="M53" s="25"/>
      <c r="N53" s="25"/>
      <c r="O53" s="31"/>
      <c r="P53" s="25"/>
      <c r="Q53" s="25"/>
      <c r="R53" s="30"/>
      <c r="S53" s="32"/>
      <c r="T53" s="29"/>
      <c r="U53" s="30"/>
      <c r="V53" s="30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</row>
    <row r="54" spans="1:114" s="33" customFormat="1" ht="34.5" customHeight="1">
      <c r="A54" s="74">
        <f t="shared" si="0"/>
        <v>51</v>
      </c>
      <c r="B54" s="74">
        <v>9178</v>
      </c>
      <c r="C54" s="74">
        <v>6102</v>
      </c>
      <c r="D54" s="85" t="s">
        <v>61</v>
      </c>
      <c r="E54" s="74" t="s">
        <v>21</v>
      </c>
      <c r="F54" s="74" t="s">
        <v>13</v>
      </c>
      <c r="G54" s="76">
        <v>40000</v>
      </c>
      <c r="H54" s="86" t="s">
        <v>59</v>
      </c>
      <c r="I54" s="77">
        <v>1</v>
      </c>
      <c r="J54" s="76">
        <v>40000</v>
      </c>
      <c r="K54" s="76">
        <v>0</v>
      </c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</row>
    <row r="55" spans="1:114" ht="51.75" customHeight="1">
      <c r="A55" s="74">
        <f t="shared" si="0"/>
        <v>52</v>
      </c>
      <c r="B55" s="74">
        <v>9601</v>
      </c>
      <c r="C55" s="74">
        <v>6102</v>
      </c>
      <c r="D55" s="85" t="s">
        <v>65</v>
      </c>
      <c r="E55" s="74" t="s">
        <v>21</v>
      </c>
      <c r="F55" s="74" t="s">
        <v>13</v>
      </c>
      <c r="G55" s="76">
        <v>60000</v>
      </c>
      <c r="H55" s="86" t="s">
        <v>59</v>
      </c>
      <c r="I55" s="77">
        <v>0</v>
      </c>
      <c r="J55" s="76">
        <v>60000</v>
      </c>
      <c r="K55" s="76">
        <v>0</v>
      </c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</row>
    <row r="56" spans="1:11" ht="28.5" customHeight="1">
      <c r="A56" s="74">
        <f t="shared" si="0"/>
        <v>53</v>
      </c>
      <c r="B56" s="87">
        <v>9402</v>
      </c>
      <c r="C56" s="87">
        <v>6102</v>
      </c>
      <c r="D56" s="87" t="s">
        <v>77</v>
      </c>
      <c r="E56" s="88" t="s">
        <v>21</v>
      </c>
      <c r="F56" s="88" t="s">
        <v>11</v>
      </c>
      <c r="G56" s="89">
        <v>115500</v>
      </c>
      <c r="H56" s="87" t="s">
        <v>78</v>
      </c>
      <c r="I56" s="90">
        <v>1</v>
      </c>
      <c r="J56" s="89">
        <v>115500</v>
      </c>
      <c r="K56" s="89">
        <v>0</v>
      </c>
    </row>
    <row r="57" spans="1:11" ht="28.5" customHeight="1">
      <c r="A57" s="1"/>
      <c r="B57" s="1"/>
      <c r="C57" s="1"/>
      <c r="D57" s="1"/>
      <c r="E57" s="1"/>
      <c r="F57" s="1"/>
      <c r="G57" s="59">
        <f>SUM(G3:G56)</f>
        <v>6287895</v>
      </c>
      <c r="H57" s="1"/>
      <c r="I57" s="1"/>
      <c r="J57" s="59">
        <f>SUM(J3:J56)</f>
        <v>4416834.09</v>
      </c>
      <c r="K57" s="59">
        <f>SUM(K3:K56)</f>
        <v>1871061.4100000001</v>
      </c>
    </row>
    <row r="58" spans="1:11" ht="18.75" customHeight="1">
      <c r="A58" s="38"/>
      <c r="B58" s="38"/>
      <c r="C58" s="38"/>
      <c r="D58" s="44" t="s">
        <v>69</v>
      </c>
      <c r="E58" s="1"/>
      <c r="F58" s="1"/>
      <c r="G58" s="1"/>
      <c r="H58" s="1"/>
      <c r="I58" s="38"/>
      <c r="J58" s="38"/>
      <c r="K58" s="9"/>
    </row>
    <row r="59" spans="1:11" ht="12.75">
      <c r="A59" s="38"/>
      <c r="B59" s="38"/>
      <c r="C59" s="38"/>
      <c r="D59" s="39" t="s">
        <v>70</v>
      </c>
      <c r="E59" s="38"/>
      <c r="F59" s="38"/>
      <c r="G59" s="40">
        <f>+G61+G60</f>
        <v>6287895</v>
      </c>
      <c r="H59" s="41">
        <f>+G59/G59</f>
        <v>1</v>
      </c>
      <c r="I59" s="38"/>
      <c r="J59" s="38"/>
      <c r="K59" s="9"/>
    </row>
    <row r="60" spans="1:11" ht="12.75">
      <c r="A60" s="38"/>
      <c r="B60" s="38"/>
      <c r="C60" s="38"/>
      <c r="D60" s="38" t="s">
        <v>71</v>
      </c>
      <c r="E60" s="38"/>
      <c r="F60" s="38"/>
      <c r="G60" s="40">
        <f>SUM(G3:G19)</f>
        <v>490768</v>
      </c>
      <c r="H60" s="41">
        <f>+G60/G59</f>
        <v>0.07804964936596429</v>
      </c>
      <c r="I60" s="38"/>
      <c r="J60" s="38"/>
      <c r="K60" s="9"/>
    </row>
    <row r="61" spans="1:11" ht="12.75">
      <c r="A61" s="42"/>
      <c r="B61" s="42"/>
      <c r="C61" s="42"/>
      <c r="D61" s="73" t="s">
        <v>81</v>
      </c>
      <c r="E61" s="42"/>
      <c r="F61" s="42"/>
      <c r="G61" s="45">
        <f>SUM(G20:G56)</f>
        <v>5797127</v>
      </c>
      <c r="H61" s="47">
        <f>+G61/G59</f>
        <v>0.9219503506340357</v>
      </c>
      <c r="I61" s="42"/>
      <c r="J61" s="42"/>
      <c r="K61" s="108">
        <f>SUM(G35:G44)+G48+G50+G51+G54+G55+G56</f>
        <v>4462243</v>
      </c>
    </row>
    <row r="62" spans="1:10" ht="12.75">
      <c r="A62" s="42"/>
      <c r="B62" s="42"/>
      <c r="C62" s="42"/>
      <c r="D62" s="42"/>
      <c r="E62" s="42"/>
      <c r="F62" s="42"/>
      <c r="G62" s="42"/>
      <c r="H62" s="42"/>
      <c r="I62" s="42"/>
      <c r="J62" s="42"/>
    </row>
    <row r="63" spans="1:10" ht="12.75">
      <c r="A63" s="42"/>
      <c r="B63" s="42"/>
      <c r="C63" s="42"/>
      <c r="D63" s="39" t="s">
        <v>70</v>
      </c>
      <c r="E63" s="42"/>
      <c r="F63" s="42"/>
      <c r="G63" s="49">
        <f>+G57</f>
        <v>6287895</v>
      </c>
      <c r="H63" s="41">
        <v>1</v>
      </c>
      <c r="I63" s="42"/>
      <c r="J63" s="42"/>
    </row>
    <row r="64" spans="1:10" ht="12.75">
      <c r="A64" s="10"/>
      <c r="B64" s="10"/>
      <c r="C64" s="10"/>
      <c r="D64" s="46" t="s">
        <v>72</v>
      </c>
      <c r="E64" s="10"/>
      <c r="F64" s="10"/>
      <c r="G64" s="48">
        <f>+J57</f>
        <v>4416834.09</v>
      </c>
      <c r="H64" s="41">
        <f>+G64/G63</f>
        <v>0.702434453819601</v>
      </c>
      <c r="I64" s="10"/>
      <c r="J64" s="10"/>
    </row>
    <row r="65" spans="1:10" ht="12.75">
      <c r="A65" s="10"/>
      <c r="B65" s="10"/>
      <c r="C65" s="10"/>
      <c r="D65" s="46" t="s">
        <v>73</v>
      </c>
      <c r="E65" s="10"/>
      <c r="F65" s="10"/>
      <c r="G65" s="48">
        <f>+K57</f>
        <v>1871061.4100000001</v>
      </c>
      <c r="H65" s="41">
        <f>+G65/G63</f>
        <v>0.2975656256982663</v>
      </c>
      <c r="I65" s="10"/>
      <c r="J65" s="10"/>
    </row>
    <row r="66" spans="1:10" ht="12.75">
      <c r="A66" s="10"/>
      <c r="B66" s="10"/>
      <c r="C66" s="10"/>
      <c r="D66" s="50" t="s">
        <v>74</v>
      </c>
      <c r="E66" s="51"/>
      <c r="F66" s="51"/>
      <c r="G66" s="52">
        <f>SUM(G67:G70)</f>
        <v>4416834.09</v>
      </c>
      <c r="H66" s="41"/>
      <c r="I66" s="10"/>
      <c r="J66" s="10"/>
    </row>
    <row r="67" spans="4:8" ht="12.75">
      <c r="D67" s="53" t="s">
        <v>30</v>
      </c>
      <c r="E67" s="54"/>
      <c r="F67" s="54"/>
      <c r="G67" s="55">
        <f>+J33+J46+J47+J34</f>
        <v>197000</v>
      </c>
      <c r="H67" s="41">
        <f>+G67/G66</f>
        <v>0.044602082846177275</v>
      </c>
    </row>
    <row r="68" spans="4:8" ht="12.75">
      <c r="D68" s="53" t="s">
        <v>75</v>
      </c>
      <c r="E68" s="54"/>
      <c r="F68" s="54"/>
      <c r="G68" s="55">
        <f>+J3+J6+J14+J45</f>
        <v>382000</v>
      </c>
      <c r="H68" s="41">
        <f>+G68/G66</f>
        <v>0.0864872875494402</v>
      </c>
    </row>
    <row r="69" spans="4:8" ht="12.75">
      <c r="D69" s="53" t="s">
        <v>76</v>
      </c>
      <c r="E69" s="54"/>
      <c r="F69" s="54"/>
      <c r="G69" s="55">
        <f>+J55+J54</f>
        <v>100000</v>
      </c>
      <c r="H69" s="41">
        <f>+G69/G66</f>
        <v>0.022640651190952932</v>
      </c>
    </row>
    <row r="70" spans="4:11" ht="12.75">
      <c r="D70" s="53" t="s">
        <v>79</v>
      </c>
      <c r="E70" s="54"/>
      <c r="F70" s="54"/>
      <c r="G70" s="55">
        <f>+J48+J56+J40</f>
        <v>3737834.09</v>
      </c>
      <c r="H70" s="41">
        <f>+G70/G66</f>
        <v>0.8462699784134295</v>
      </c>
      <c r="K70" s="108">
        <f>+J40+J48+J56</f>
        <v>3737834.09</v>
      </c>
    </row>
    <row r="71" spans="4:8" ht="12.75">
      <c r="D71" s="54"/>
      <c r="E71" s="54"/>
      <c r="F71" s="54"/>
      <c r="G71" s="54"/>
      <c r="H71" s="41"/>
    </row>
  </sheetData>
  <sheetProtection/>
  <mergeCells count="1">
    <mergeCell ref="B1:K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J74"/>
  <sheetViews>
    <sheetView zoomScalePageLayoutView="0" workbookViewId="0" topLeftCell="A47">
      <selection activeCell="A1" sqref="A1:IV16384"/>
    </sheetView>
  </sheetViews>
  <sheetFormatPr defaultColWidth="9.140625" defaultRowHeight="12.75"/>
  <cols>
    <col min="1" max="1" width="3.421875" style="0" customWidth="1"/>
    <col min="2" max="2" width="8.00390625" style="0" customWidth="1"/>
    <col min="3" max="3" width="8.140625" style="0" customWidth="1"/>
    <col min="4" max="4" width="33.28125" style="0" customWidth="1"/>
    <col min="5" max="5" width="7.421875" style="0" customWidth="1"/>
    <col min="6" max="6" width="6.57421875" style="0" customWidth="1"/>
    <col min="7" max="7" width="13.140625" style="0" customWidth="1"/>
    <col min="8" max="8" width="17.28125" style="0" customWidth="1"/>
    <col min="9" max="9" width="8.421875" style="0" customWidth="1"/>
    <col min="10" max="10" width="11.00390625" style="0" customWidth="1"/>
    <col min="11" max="11" width="10.8515625" style="0" customWidth="1"/>
    <col min="12" max="12" width="8.00390625" style="0" customWidth="1"/>
    <col min="13" max="13" width="9.28125" style="0" customWidth="1"/>
    <col min="14" max="14" width="8.8515625" style="0" customWidth="1"/>
    <col min="15" max="15" width="10.28125" style="0" customWidth="1"/>
  </cols>
  <sheetData>
    <row r="1" spans="1:114" ht="22.5" customHeight="1">
      <c r="A1" s="1"/>
      <c r="B1" s="188" t="s">
        <v>95</v>
      </c>
      <c r="C1" s="188"/>
      <c r="D1" s="188"/>
      <c r="E1" s="188"/>
      <c r="F1" s="188"/>
      <c r="G1" s="188"/>
      <c r="H1" s="188"/>
      <c r="I1" s="188"/>
      <c r="J1" s="188"/>
      <c r="K1" s="188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</row>
    <row r="2" spans="1:114" ht="45">
      <c r="A2" s="2"/>
      <c r="B2" s="2" t="s">
        <v>0</v>
      </c>
      <c r="C2" s="43" t="s">
        <v>1</v>
      </c>
      <c r="D2" s="3" t="s">
        <v>2</v>
      </c>
      <c r="E2" s="2" t="s">
        <v>3</v>
      </c>
      <c r="F2" s="43" t="s">
        <v>4</v>
      </c>
      <c r="G2" s="3" t="s">
        <v>45</v>
      </c>
      <c r="H2" s="2" t="s">
        <v>5</v>
      </c>
      <c r="I2" s="2" t="s">
        <v>6</v>
      </c>
      <c r="J2" s="2" t="s">
        <v>7</v>
      </c>
      <c r="K2" s="2" t="s">
        <v>8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</row>
    <row r="3" spans="1:114" ht="53.25" customHeight="1">
      <c r="A3" s="74">
        <v>1</v>
      </c>
      <c r="B3" s="74">
        <v>4102</v>
      </c>
      <c r="C3" s="74">
        <v>6103</v>
      </c>
      <c r="D3" s="75" t="s">
        <v>9</v>
      </c>
      <c r="E3" s="74" t="s">
        <v>10</v>
      </c>
      <c r="F3" s="74" t="s">
        <v>11</v>
      </c>
      <c r="G3" s="76">
        <v>35000</v>
      </c>
      <c r="H3" s="74" t="s">
        <v>12</v>
      </c>
      <c r="I3" s="77">
        <v>1</v>
      </c>
      <c r="J3" s="76">
        <v>35000</v>
      </c>
      <c r="K3" s="76">
        <v>0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</row>
    <row r="4" spans="1:114" s="33" customFormat="1" ht="37.5" customHeight="1">
      <c r="A4" s="74">
        <f>+A3+1</f>
        <v>2</v>
      </c>
      <c r="B4" s="74">
        <v>4314</v>
      </c>
      <c r="C4" s="74">
        <v>6103</v>
      </c>
      <c r="D4" s="75" t="s">
        <v>66</v>
      </c>
      <c r="E4" s="74" t="s">
        <v>10</v>
      </c>
      <c r="F4" s="74" t="s">
        <v>13</v>
      </c>
      <c r="G4" s="76">
        <v>20000</v>
      </c>
      <c r="H4" s="74" t="s">
        <v>14</v>
      </c>
      <c r="I4" s="77">
        <v>0</v>
      </c>
      <c r="J4" s="76">
        <v>0</v>
      </c>
      <c r="K4" s="76">
        <v>20000</v>
      </c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</row>
    <row r="5" spans="1:114" s="33" customFormat="1" ht="32.25" customHeight="1">
      <c r="A5" s="74">
        <f aca="true" t="shared" si="0" ref="A5:A59">+A4+1</f>
        <v>3</v>
      </c>
      <c r="B5" s="74">
        <v>4108</v>
      </c>
      <c r="C5" s="74">
        <v>6103</v>
      </c>
      <c r="D5" s="75" t="s">
        <v>15</v>
      </c>
      <c r="E5" s="74" t="s">
        <v>10</v>
      </c>
      <c r="F5" s="74" t="s">
        <v>13</v>
      </c>
      <c r="G5" s="76">
        <v>5000</v>
      </c>
      <c r="H5" s="74" t="s">
        <v>14</v>
      </c>
      <c r="I5" s="77">
        <v>0</v>
      </c>
      <c r="J5" s="76">
        <v>0</v>
      </c>
      <c r="K5" s="76">
        <v>5000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</row>
    <row r="6" spans="1:114" s="33" customFormat="1" ht="28.5" customHeight="1">
      <c r="A6" s="113">
        <f t="shared" si="0"/>
        <v>4</v>
      </c>
      <c r="B6" s="113">
        <v>4121</v>
      </c>
      <c r="C6" s="113">
        <v>6103</v>
      </c>
      <c r="D6" s="114" t="s">
        <v>16</v>
      </c>
      <c r="E6" s="113" t="s">
        <v>10</v>
      </c>
      <c r="F6" s="113" t="s">
        <v>13</v>
      </c>
      <c r="G6" s="115">
        <v>290000</v>
      </c>
      <c r="H6" s="113" t="s">
        <v>12</v>
      </c>
      <c r="I6" s="116">
        <v>1</v>
      </c>
      <c r="J6" s="115">
        <v>290000</v>
      </c>
      <c r="K6" s="115">
        <v>0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</row>
    <row r="7" spans="1:114" s="33" customFormat="1" ht="46.5" customHeight="1">
      <c r="A7" s="74">
        <f t="shared" si="0"/>
        <v>5</v>
      </c>
      <c r="B7" s="92">
        <v>4123</v>
      </c>
      <c r="C7" s="92">
        <v>6103</v>
      </c>
      <c r="D7" s="93" t="s">
        <v>83</v>
      </c>
      <c r="E7" s="94" t="s">
        <v>10</v>
      </c>
      <c r="F7" s="95" t="s">
        <v>13</v>
      </c>
      <c r="G7" s="96">
        <v>20000</v>
      </c>
      <c r="H7" s="92" t="s">
        <v>14</v>
      </c>
      <c r="I7" s="97">
        <v>0</v>
      </c>
      <c r="J7" s="96">
        <v>0</v>
      </c>
      <c r="K7" s="96">
        <v>20000</v>
      </c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</row>
    <row r="8" spans="1:114" s="33" customFormat="1" ht="45" customHeight="1">
      <c r="A8" s="74">
        <f t="shared" si="0"/>
        <v>6</v>
      </c>
      <c r="B8" s="74">
        <v>4124</v>
      </c>
      <c r="C8" s="74">
        <v>6103</v>
      </c>
      <c r="D8" s="78" t="s">
        <v>63</v>
      </c>
      <c r="E8" s="79" t="s">
        <v>10</v>
      </c>
      <c r="F8" s="80" t="s">
        <v>13</v>
      </c>
      <c r="G8" s="76">
        <v>20000</v>
      </c>
      <c r="H8" s="74" t="s">
        <v>14</v>
      </c>
      <c r="I8" s="77">
        <v>0</v>
      </c>
      <c r="J8" s="76">
        <v>0</v>
      </c>
      <c r="K8" s="76">
        <v>20000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</row>
    <row r="9" spans="1:114" s="33" customFormat="1" ht="45" customHeight="1">
      <c r="A9" s="74">
        <v>7</v>
      </c>
      <c r="B9" s="74">
        <v>4204</v>
      </c>
      <c r="C9" s="74">
        <v>6103</v>
      </c>
      <c r="D9" s="78" t="s">
        <v>91</v>
      </c>
      <c r="E9" s="79" t="s">
        <v>10</v>
      </c>
      <c r="F9" s="80" t="s">
        <v>13</v>
      </c>
      <c r="G9" s="76">
        <v>10063</v>
      </c>
      <c r="H9" s="74" t="s">
        <v>14</v>
      </c>
      <c r="I9" s="77">
        <v>0</v>
      </c>
      <c r="J9" s="76">
        <v>0</v>
      </c>
      <c r="K9" s="76">
        <v>10063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</row>
    <row r="10" spans="1:114" s="33" customFormat="1" ht="29.25" customHeight="1">
      <c r="A10" s="74">
        <v>8</v>
      </c>
      <c r="B10" s="74">
        <v>4601</v>
      </c>
      <c r="C10" s="74">
        <v>6103</v>
      </c>
      <c r="D10" s="75" t="s">
        <v>17</v>
      </c>
      <c r="E10" s="74" t="s">
        <v>10</v>
      </c>
      <c r="F10" s="74" t="s">
        <v>13</v>
      </c>
      <c r="G10" s="76">
        <v>6000</v>
      </c>
      <c r="H10" s="74" t="s">
        <v>14</v>
      </c>
      <c r="I10" s="77">
        <v>0</v>
      </c>
      <c r="J10" s="76">
        <v>0</v>
      </c>
      <c r="K10" s="76">
        <v>6000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</row>
    <row r="11" spans="1:114" ht="38.25" customHeight="1">
      <c r="A11" s="74">
        <f t="shared" si="0"/>
        <v>9</v>
      </c>
      <c r="B11" s="74">
        <v>4403</v>
      </c>
      <c r="C11" s="74">
        <v>6103</v>
      </c>
      <c r="D11" s="78" t="s">
        <v>32</v>
      </c>
      <c r="E11" s="74" t="s">
        <v>10</v>
      </c>
      <c r="F11" s="74" t="s">
        <v>11</v>
      </c>
      <c r="G11" s="76">
        <v>5000</v>
      </c>
      <c r="H11" s="74" t="s">
        <v>14</v>
      </c>
      <c r="I11" s="77">
        <v>0</v>
      </c>
      <c r="J11" s="76">
        <v>0</v>
      </c>
      <c r="K11" s="76">
        <v>5000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</row>
    <row r="12" spans="1:114" s="33" customFormat="1" ht="41.25" customHeight="1">
      <c r="A12" s="74">
        <f t="shared" si="0"/>
        <v>10</v>
      </c>
      <c r="B12" s="74">
        <v>4404</v>
      </c>
      <c r="C12" s="74">
        <v>6103</v>
      </c>
      <c r="D12" s="78" t="s">
        <v>33</v>
      </c>
      <c r="E12" s="74" t="s">
        <v>10</v>
      </c>
      <c r="F12" s="74" t="s">
        <v>13</v>
      </c>
      <c r="G12" s="76">
        <v>5000</v>
      </c>
      <c r="H12" s="74" t="s">
        <v>14</v>
      </c>
      <c r="I12" s="77">
        <v>0</v>
      </c>
      <c r="J12" s="76">
        <v>0</v>
      </c>
      <c r="K12" s="76">
        <v>5000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</row>
    <row r="13" spans="1:114" ht="42.75" customHeight="1">
      <c r="A13" s="74">
        <f t="shared" si="0"/>
        <v>11</v>
      </c>
      <c r="B13" s="74">
        <v>4405</v>
      </c>
      <c r="C13" s="74">
        <v>6103</v>
      </c>
      <c r="D13" s="78" t="s">
        <v>68</v>
      </c>
      <c r="E13" s="74" t="s">
        <v>10</v>
      </c>
      <c r="F13" s="74" t="s">
        <v>11</v>
      </c>
      <c r="G13" s="76">
        <v>12000</v>
      </c>
      <c r="H13" s="74" t="s">
        <v>14</v>
      </c>
      <c r="I13" s="77">
        <v>0</v>
      </c>
      <c r="J13" s="76">
        <v>0</v>
      </c>
      <c r="K13" s="76">
        <v>12000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</row>
    <row r="14" spans="1:114" s="33" customFormat="1" ht="37.5" customHeight="1">
      <c r="A14" s="74">
        <f t="shared" si="0"/>
        <v>12</v>
      </c>
      <c r="B14" s="74">
        <v>4700</v>
      </c>
      <c r="C14" s="74">
        <v>6103</v>
      </c>
      <c r="D14" s="78" t="s">
        <v>37</v>
      </c>
      <c r="E14" s="74" t="s">
        <v>10</v>
      </c>
      <c r="F14" s="74" t="s">
        <v>13</v>
      </c>
      <c r="G14" s="76">
        <v>15000</v>
      </c>
      <c r="H14" s="82" t="s">
        <v>64</v>
      </c>
      <c r="I14" s="77">
        <v>0.2</v>
      </c>
      <c r="J14" s="76">
        <v>3000</v>
      </c>
      <c r="K14" s="76">
        <v>12000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</row>
    <row r="15" spans="1:114" s="33" customFormat="1" ht="27.75" customHeight="1">
      <c r="A15" s="74">
        <f t="shared" si="0"/>
        <v>13</v>
      </c>
      <c r="B15" s="74">
        <v>4125</v>
      </c>
      <c r="C15" s="74">
        <v>6103</v>
      </c>
      <c r="D15" s="78" t="s">
        <v>41</v>
      </c>
      <c r="E15" s="83" t="s">
        <v>10</v>
      </c>
      <c r="F15" s="83" t="s">
        <v>13</v>
      </c>
      <c r="G15" s="84">
        <v>10000</v>
      </c>
      <c r="H15" s="74" t="s">
        <v>14</v>
      </c>
      <c r="I15" s="77">
        <v>0</v>
      </c>
      <c r="J15" s="76">
        <v>0</v>
      </c>
      <c r="K15" s="76">
        <v>10000</v>
      </c>
      <c r="L15" s="15"/>
      <c r="M15" s="23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</row>
    <row r="16" spans="1:114" s="33" customFormat="1" ht="35.25" customHeight="1">
      <c r="A16" s="74">
        <f t="shared" si="0"/>
        <v>14</v>
      </c>
      <c r="B16" s="74">
        <v>4126</v>
      </c>
      <c r="C16" s="74">
        <v>6103</v>
      </c>
      <c r="D16" s="78" t="s">
        <v>87</v>
      </c>
      <c r="E16" s="83" t="s">
        <v>10</v>
      </c>
      <c r="F16" s="83" t="s">
        <v>13</v>
      </c>
      <c r="G16" s="84">
        <v>19705</v>
      </c>
      <c r="H16" s="74" t="s">
        <v>14</v>
      </c>
      <c r="I16" s="77">
        <v>0</v>
      </c>
      <c r="J16" s="76">
        <v>0</v>
      </c>
      <c r="K16" s="76">
        <v>19705</v>
      </c>
      <c r="L16" s="15"/>
      <c r="M16" s="2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</row>
    <row r="17" spans="1:114" ht="39" customHeight="1">
      <c r="A17" s="74">
        <f t="shared" si="0"/>
        <v>15</v>
      </c>
      <c r="B17" s="74">
        <v>4312</v>
      </c>
      <c r="C17" s="74">
        <v>6103</v>
      </c>
      <c r="D17" s="78" t="s">
        <v>67</v>
      </c>
      <c r="E17" s="83" t="s">
        <v>10</v>
      </c>
      <c r="F17" s="74" t="s">
        <v>11</v>
      </c>
      <c r="G17" s="84">
        <v>5000</v>
      </c>
      <c r="H17" s="74" t="s">
        <v>14</v>
      </c>
      <c r="I17" s="77">
        <v>0</v>
      </c>
      <c r="J17" s="76">
        <v>0</v>
      </c>
      <c r="K17" s="76">
        <v>5000</v>
      </c>
      <c r="L17" s="15"/>
      <c r="M17" s="25"/>
      <c r="N17" s="25"/>
      <c r="O17" s="26"/>
      <c r="P17" s="27"/>
      <c r="Q17" s="25"/>
      <c r="R17" s="28"/>
      <c r="S17" s="25"/>
      <c r="T17" s="29"/>
      <c r="U17" s="30"/>
      <c r="V17" s="30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</row>
    <row r="18" spans="1:114" ht="35.25" customHeight="1">
      <c r="A18" s="74">
        <f t="shared" si="0"/>
        <v>16</v>
      </c>
      <c r="B18" s="74">
        <v>4313</v>
      </c>
      <c r="C18" s="74">
        <v>6103</v>
      </c>
      <c r="D18" s="78" t="s">
        <v>49</v>
      </c>
      <c r="E18" s="83" t="s">
        <v>10</v>
      </c>
      <c r="F18" s="74" t="s">
        <v>11</v>
      </c>
      <c r="G18" s="84">
        <v>8000</v>
      </c>
      <c r="H18" s="74" t="s">
        <v>14</v>
      </c>
      <c r="I18" s="77">
        <v>0</v>
      </c>
      <c r="J18" s="76">
        <v>0</v>
      </c>
      <c r="K18" s="76">
        <v>8000</v>
      </c>
      <c r="L18" s="15"/>
      <c r="M18" s="2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</row>
    <row r="19" spans="1:114" s="33" customFormat="1" ht="38.25" customHeight="1">
      <c r="A19" s="74">
        <f t="shared" si="0"/>
        <v>17</v>
      </c>
      <c r="B19" s="74">
        <v>4701</v>
      </c>
      <c r="C19" s="74">
        <v>6103</v>
      </c>
      <c r="D19" s="78" t="s">
        <v>60</v>
      </c>
      <c r="E19" s="83" t="s">
        <v>10</v>
      </c>
      <c r="F19" s="74" t="s">
        <v>13</v>
      </c>
      <c r="G19" s="84">
        <v>5000</v>
      </c>
      <c r="H19" s="74" t="s">
        <v>14</v>
      </c>
      <c r="I19" s="77">
        <v>0</v>
      </c>
      <c r="J19" s="76">
        <v>0</v>
      </c>
      <c r="K19" s="76">
        <v>5000</v>
      </c>
      <c r="L19" s="15"/>
      <c r="M19" s="2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</row>
    <row r="20" spans="1:114" ht="30" customHeight="1">
      <c r="A20" s="74">
        <f t="shared" si="0"/>
        <v>18</v>
      </c>
      <c r="B20" s="74">
        <v>8116</v>
      </c>
      <c r="C20" s="74">
        <v>6102</v>
      </c>
      <c r="D20" s="75" t="s">
        <v>18</v>
      </c>
      <c r="E20" s="74" t="s">
        <v>19</v>
      </c>
      <c r="F20" s="74" t="s">
        <v>11</v>
      </c>
      <c r="G20" s="76">
        <v>100000</v>
      </c>
      <c r="H20" s="74" t="s">
        <v>14</v>
      </c>
      <c r="I20" s="77">
        <v>0</v>
      </c>
      <c r="J20" s="76">
        <v>0</v>
      </c>
      <c r="K20" s="76">
        <v>100000</v>
      </c>
      <c r="L20" s="15"/>
      <c r="M20" s="2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</row>
    <row r="21" spans="1:114" ht="30" customHeight="1">
      <c r="A21" s="74">
        <f t="shared" si="0"/>
        <v>19</v>
      </c>
      <c r="B21" s="74">
        <v>8146</v>
      </c>
      <c r="C21" s="74">
        <v>6102</v>
      </c>
      <c r="D21" s="75" t="s">
        <v>43</v>
      </c>
      <c r="E21" s="74" t="s">
        <v>19</v>
      </c>
      <c r="F21" s="74" t="s">
        <v>11</v>
      </c>
      <c r="G21" s="76">
        <v>38264</v>
      </c>
      <c r="H21" s="74" t="s">
        <v>14</v>
      </c>
      <c r="I21" s="77">
        <v>0</v>
      </c>
      <c r="J21" s="76">
        <v>0</v>
      </c>
      <c r="K21" s="76">
        <v>38264</v>
      </c>
      <c r="L21" s="15"/>
      <c r="M21" s="23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</row>
    <row r="22" spans="1:114" s="107" customFormat="1" ht="30.75" customHeight="1">
      <c r="A22" s="74">
        <f t="shared" si="0"/>
        <v>20</v>
      </c>
      <c r="B22" s="100">
        <v>8148</v>
      </c>
      <c r="C22" s="100">
        <v>6102</v>
      </c>
      <c r="D22" s="101" t="s">
        <v>44</v>
      </c>
      <c r="E22" s="100" t="s">
        <v>19</v>
      </c>
      <c r="F22" s="100" t="s">
        <v>13</v>
      </c>
      <c r="G22" s="102">
        <v>60000</v>
      </c>
      <c r="H22" s="100" t="s">
        <v>14</v>
      </c>
      <c r="I22" s="103">
        <v>0</v>
      </c>
      <c r="J22" s="102">
        <v>0</v>
      </c>
      <c r="K22" s="102">
        <v>60000</v>
      </c>
      <c r="L22" s="105"/>
      <c r="M22" s="106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</row>
    <row r="23" spans="1:114" s="33" customFormat="1" ht="30" customHeight="1">
      <c r="A23" s="74">
        <f t="shared" si="0"/>
        <v>21</v>
      </c>
      <c r="B23" s="74">
        <v>8167</v>
      </c>
      <c r="C23" s="74">
        <v>6102</v>
      </c>
      <c r="D23" s="75" t="s">
        <v>22</v>
      </c>
      <c r="E23" s="74" t="s">
        <v>19</v>
      </c>
      <c r="F23" s="74" t="s">
        <v>13</v>
      </c>
      <c r="G23" s="76">
        <v>60000</v>
      </c>
      <c r="H23" s="74" t="s">
        <v>14</v>
      </c>
      <c r="I23" s="77">
        <v>0</v>
      </c>
      <c r="J23" s="76">
        <v>0</v>
      </c>
      <c r="K23" s="76">
        <v>60000</v>
      </c>
      <c r="L23" s="15"/>
      <c r="M23" s="23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</row>
    <row r="24" spans="1:114" ht="30" customHeight="1">
      <c r="A24" s="74">
        <f t="shared" si="0"/>
        <v>22</v>
      </c>
      <c r="B24" s="74">
        <v>8177</v>
      </c>
      <c r="C24" s="74">
        <v>6198</v>
      </c>
      <c r="D24" s="75" t="s">
        <v>34</v>
      </c>
      <c r="E24" s="74" t="s">
        <v>19</v>
      </c>
      <c r="F24" s="74" t="s">
        <v>11</v>
      </c>
      <c r="G24" s="76">
        <v>5000</v>
      </c>
      <c r="H24" s="74" t="s">
        <v>14</v>
      </c>
      <c r="I24" s="77">
        <v>0</v>
      </c>
      <c r="J24" s="76">
        <v>0</v>
      </c>
      <c r="K24" s="76">
        <v>5000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</row>
    <row r="25" spans="1:114" s="33" customFormat="1" ht="22.5" customHeight="1">
      <c r="A25" s="74">
        <f t="shared" si="0"/>
        <v>23</v>
      </c>
      <c r="B25" s="74">
        <v>8179</v>
      </c>
      <c r="C25" s="74">
        <v>6198</v>
      </c>
      <c r="D25" s="75" t="s">
        <v>50</v>
      </c>
      <c r="E25" s="74" t="s">
        <v>19</v>
      </c>
      <c r="F25" s="74" t="s">
        <v>13</v>
      </c>
      <c r="G25" s="76">
        <v>20000</v>
      </c>
      <c r="H25" s="74" t="s">
        <v>14</v>
      </c>
      <c r="I25" s="77">
        <v>0</v>
      </c>
      <c r="J25" s="76">
        <v>0</v>
      </c>
      <c r="K25" s="76">
        <v>20000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</row>
    <row r="26" spans="1:114" s="33" customFormat="1" ht="36" customHeight="1">
      <c r="A26" s="74">
        <f t="shared" si="0"/>
        <v>24</v>
      </c>
      <c r="B26" s="74">
        <v>8173</v>
      </c>
      <c r="C26" s="74">
        <v>6102</v>
      </c>
      <c r="D26" s="75" t="s">
        <v>46</v>
      </c>
      <c r="E26" s="74" t="s">
        <v>19</v>
      </c>
      <c r="F26" s="74" t="s">
        <v>13</v>
      </c>
      <c r="G26" s="76">
        <v>300000</v>
      </c>
      <c r="H26" s="74" t="s">
        <v>14</v>
      </c>
      <c r="I26" s="77">
        <v>0</v>
      </c>
      <c r="J26" s="76">
        <v>0</v>
      </c>
      <c r="K26" s="76">
        <v>300000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</row>
    <row r="27" spans="1:114" s="33" customFormat="1" ht="36" customHeight="1">
      <c r="A27" s="74">
        <f t="shared" si="0"/>
        <v>25</v>
      </c>
      <c r="B27" s="74">
        <v>8181</v>
      </c>
      <c r="C27" s="74">
        <v>6102</v>
      </c>
      <c r="D27" s="75" t="s">
        <v>88</v>
      </c>
      <c r="E27" s="74" t="s">
        <v>19</v>
      </c>
      <c r="F27" s="74" t="s">
        <v>13</v>
      </c>
      <c r="G27" s="76">
        <v>60000</v>
      </c>
      <c r="H27" s="74" t="s">
        <v>14</v>
      </c>
      <c r="I27" s="77">
        <v>0</v>
      </c>
      <c r="J27" s="76">
        <v>0</v>
      </c>
      <c r="K27" s="76">
        <v>60000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</row>
    <row r="28" spans="1:114" ht="36" customHeight="1">
      <c r="A28" s="74">
        <f t="shared" si="0"/>
        <v>26</v>
      </c>
      <c r="B28" s="74">
        <v>8210</v>
      </c>
      <c r="C28" s="74">
        <v>6207</v>
      </c>
      <c r="D28" s="75" t="s">
        <v>39</v>
      </c>
      <c r="E28" s="74" t="s">
        <v>19</v>
      </c>
      <c r="F28" s="74" t="s">
        <v>11</v>
      </c>
      <c r="G28" s="76">
        <v>16000</v>
      </c>
      <c r="H28" s="74" t="s">
        <v>14</v>
      </c>
      <c r="I28" s="77">
        <v>0</v>
      </c>
      <c r="J28" s="76">
        <v>0</v>
      </c>
      <c r="K28" s="76">
        <v>16000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</row>
    <row r="29" spans="1:114" ht="36" customHeight="1">
      <c r="A29" s="74">
        <v>27</v>
      </c>
      <c r="B29" s="74">
        <v>8217</v>
      </c>
      <c r="C29" s="74">
        <v>6207</v>
      </c>
      <c r="D29" s="75" t="s">
        <v>93</v>
      </c>
      <c r="E29" s="74" t="s">
        <v>19</v>
      </c>
      <c r="F29" s="74" t="s">
        <v>13</v>
      </c>
      <c r="G29" s="76">
        <v>12000</v>
      </c>
      <c r="H29" s="74" t="s">
        <v>14</v>
      </c>
      <c r="I29" s="77">
        <v>0</v>
      </c>
      <c r="J29" s="76">
        <v>0</v>
      </c>
      <c r="K29" s="76">
        <v>12000</v>
      </c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</row>
    <row r="30" spans="1:114" ht="29.25" customHeight="1">
      <c r="A30" s="74">
        <v>28</v>
      </c>
      <c r="B30" s="74">
        <v>8509</v>
      </c>
      <c r="C30" s="74">
        <v>6207</v>
      </c>
      <c r="D30" s="75" t="s">
        <v>38</v>
      </c>
      <c r="E30" s="74" t="s">
        <v>19</v>
      </c>
      <c r="F30" s="74" t="s">
        <v>11</v>
      </c>
      <c r="G30" s="76">
        <v>17000</v>
      </c>
      <c r="H30" s="74" t="s">
        <v>14</v>
      </c>
      <c r="I30" s="77">
        <v>0</v>
      </c>
      <c r="J30" s="76">
        <v>0</v>
      </c>
      <c r="K30" s="76">
        <v>17000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</row>
    <row r="31" spans="1:114" ht="43.5" customHeight="1">
      <c r="A31" s="74">
        <f t="shared" si="0"/>
        <v>29</v>
      </c>
      <c r="B31" s="74">
        <v>8508</v>
      </c>
      <c r="C31" s="74">
        <v>6207</v>
      </c>
      <c r="D31" s="75" t="s">
        <v>24</v>
      </c>
      <c r="E31" s="74" t="s">
        <v>19</v>
      </c>
      <c r="F31" s="74" t="s">
        <v>11</v>
      </c>
      <c r="G31" s="76">
        <v>23700</v>
      </c>
      <c r="H31" s="74" t="s">
        <v>14</v>
      </c>
      <c r="I31" s="77">
        <v>0</v>
      </c>
      <c r="J31" s="76">
        <v>0</v>
      </c>
      <c r="K31" s="76">
        <v>23700</v>
      </c>
      <c r="L31" s="30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</row>
    <row r="32" spans="1:114" s="33" customFormat="1" ht="24" customHeight="1">
      <c r="A32" s="74">
        <f t="shared" si="0"/>
        <v>30</v>
      </c>
      <c r="B32" s="74">
        <v>8601</v>
      </c>
      <c r="C32" s="74">
        <v>6198</v>
      </c>
      <c r="D32" s="75" t="s">
        <v>25</v>
      </c>
      <c r="E32" s="74" t="s">
        <v>19</v>
      </c>
      <c r="F32" s="74" t="s">
        <v>13</v>
      </c>
      <c r="G32" s="76">
        <v>50000</v>
      </c>
      <c r="H32" s="74" t="s">
        <v>14</v>
      </c>
      <c r="I32" s="77">
        <v>0</v>
      </c>
      <c r="J32" s="76">
        <v>0</v>
      </c>
      <c r="K32" s="76">
        <v>50000</v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</row>
    <row r="33" spans="1:114" ht="27.75" customHeight="1">
      <c r="A33" s="74">
        <f t="shared" si="0"/>
        <v>31</v>
      </c>
      <c r="B33" s="74">
        <v>8243</v>
      </c>
      <c r="C33" s="74">
        <v>6102</v>
      </c>
      <c r="D33" s="75" t="s">
        <v>23</v>
      </c>
      <c r="E33" s="74" t="s">
        <v>21</v>
      </c>
      <c r="F33" s="74" t="s">
        <v>11</v>
      </c>
      <c r="G33" s="76">
        <v>45000</v>
      </c>
      <c r="H33" s="74" t="s">
        <v>20</v>
      </c>
      <c r="I33" s="77">
        <v>1</v>
      </c>
      <c r="J33" s="76">
        <v>45000</v>
      </c>
      <c r="K33" s="76">
        <v>0</v>
      </c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</row>
    <row r="34" spans="1:114" ht="27.75" customHeight="1">
      <c r="A34" s="74">
        <v>31</v>
      </c>
      <c r="B34" s="74">
        <v>8244</v>
      </c>
      <c r="C34" s="74">
        <v>6102</v>
      </c>
      <c r="D34" s="75" t="s">
        <v>90</v>
      </c>
      <c r="E34" s="74" t="s">
        <v>21</v>
      </c>
      <c r="F34" s="74" t="s">
        <v>13</v>
      </c>
      <c r="G34" s="76">
        <v>77000</v>
      </c>
      <c r="H34" s="74" t="s">
        <v>20</v>
      </c>
      <c r="I34" s="77">
        <v>1</v>
      </c>
      <c r="J34" s="76">
        <v>77000</v>
      </c>
      <c r="K34" s="76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</row>
    <row r="35" spans="1:114" ht="27" customHeight="1">
      <c r="A35" s="74">
        <f>+A33+1</f>
        <v>32</v>
      </c>
      <c r="B35" s="74">
        <v>9159</v>
      </c>
      <c r="C35" s="74">
        <v>6102</v>
      </c>
      <c r="D35" s="75" t="s">
        <v>26</v>
      </c>
      <c r="E35" s="74" t="s">
        <v>21</v>
      </c>
      <c r="F35" s="74" t="s">
        <v>11</v>
      </c>
      <c r="G35" s="76">
        <v>20000</v>
      </c>
      <c r="H35" s="74" t="s">
        <v>14</v>
      </c>
      <c r="I35" s="77">
        <v>0</v>
      </c>
      <c r="J35" s="76">
        <v>0</v>
      </c>
      <c r="K35" s="76">
        <v>20000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</row>
    <row r="36" spans="1:114" ht="39.75" customHeight="1">
      <c r="A36" s="74">
        <f t="shared" si="0"/>
        <v>33</v>
      </c>
      <c r="B36" s="74">
        <v>9237</v>
      </c>
      <c r="C36" s="74">
        <v>6102</v>
      </c>
      <c r="D36" s="75" t="s">
        <v>27</v>
      </c>
      <c r="E36" s="74" t="s">
        <v>21</v>
      </c>
      <c r="F36" s="74" t="s">
        <v>11</v>
      </c>
      <c r="G36" s="76">
        <v>5000</v>
      </c>
      <c r="H36" s="74" t="s">
        <v>14</v>
      </c>
      <c r="I36" s="77">
        <v>0</v>
      </c>
      <c r="J36" s="76">
        <v>0</v>
      </c>
      <c r="K36" s="76">
        <v>5000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</row>
    <row r="37" spans="1:114" ht="35.25" customHeight="1">
      <c r="A37" s="74">
        <f t="shared" si="0"/>
        <v>34</v>
      </c>
      <c r="B37" s="74">
        <v>9240</v>
      </c>
      <c r="C37" s="74">
        <v>6102</v>
      </c>
      <c r="D37" s="75" t="s">
        <v>51</v>
      </c>
      <c r="E37" s="74" t="s">
        <v>21</v>
      </c>
      <c r="F37" s="74" t="s">
        <v>11</v>
      </c>
      <c r="G37" s="76">
        <v>5000</v>
      </c>
      <c r="H37" s="74" t="s">
        <v>14</v>
      </c>
      <c r="I37" s="77">
        <v>0</v>
      </c>
      <c r="J37" s="76">
        <v>0</v>
      </c>
      <c r="K37" s="76">
        <v>5000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</row>
    <row r="38" spans="1:114" s="33" customFormat="1" ht="28.5" customHeight="1">
      <c r="A38" s="74">
        <f t="shared" si="0"/>
        <v>35</v>
      </c>
      <c r="B38" s="74">
        <v>9317</v>
      </c>
      <c r="C38" s="74">
        <v>6102</v>
      </c>
      <c r="D38" s="75" t="s">
        <v>28</v>
      </c>
      <c r="E38" s="74" t="s">
        <v>21</v>
      </c>
      <c r="F38" s="74" t="s">
        <v>11</v>
      </c>
      <c r="G38" s="76">
        <v>100000</v>
      </c>
      <c r="H38" s="74" t="s">
        <v>14</v>
      </c>
      <c r="I38" s="77">
        <v>0</v>
      </c>
      <c r="J38" s="76">
        <v>0</v>
      </c>
      <c r="K38" s="76">
        <v>100000</v>
      </c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</row>
    <row r="39" spans="1:114" ht="28.5" customHeight="1">
      <c r="A39" s="109">
        <f t="shared" si="0"/>
        <v>36</v>
      </c>
      <c r="B39" s="109">
        <v>9319</v>
      </c>
      <c r="C39" s="109">
        <v>6102</v>
      </c>
      <c r="D39" s="110" t="s">
        <v>56</v>
      </c>
      <c r="E39" s="109" t="s">
        <v>21</v>
      </c>
      <c r="F39" s="109" t="s">
        <v>13</v>
      </c>
      <c r="G39" s="111">
        <v>300000</v>
      </c>
      <c r="H39" s="109" t="s">
        <v>14</v>
      </c>
      <c r="I39" s="112">
        <v>0</v>
      </c>
      <c r="J39" s="111">
        <v>0</v>
      </c>
      <c r="K39" s="111">
        <v>300000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</row>
    <row r="40" spans="1:114" ht="48" customHeight="1">
      <c r="A40" s="74">
        <f t="shared" si="0"/>
        <v>37</v>
      </c>
      <c r="B40" s="74">
        <v>9320</v>
      </c>
      <c r="C40" s="74">
        <v>6102</v>
      </c>
      <c r="D40" s="75" t="s">
        <v>85</v>
      </c>
      <c r="E40" s="74" t="s">
        <v>21</v>
      </c>
      <c r="F40" s="74" t="s">
        <v>13</v>
      </c>
      <c r="G40" s="76">
        <v>2500000</v>
      </c>
      <c r="H40" s="74" t="s">
        <v>57</v>
      </c>
      <c r="I40" s="77">
        <v>1</v>
      </c>
      <c r="J40" s="76">
        <v>2500000</v>
      </c>
      <c r="K40" s="76">
        <v>0</v>
      </c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</row>
    <row r="41" spans="1:114" ht="28.5" customHeight="1">
      <c r="A41" s="74">
        <f t="shared" si="0"/>
        <v>38</v>
      </c>
      <c r="B41" s="74">
        <v>9242</v>
      </c>
      <c r="C41" s="74">
        <v>6102</v>
      </c>
      <c r="D41" s="78" t="s">
        <v>29</v>
      </c>
      <c r="E41" s="74" t="s">
        <v>21</v>
      </c>
      <c r="F41" s="74" t="s">
        <v>11</v>
      </c>
      <c r="G41" s="76">
        <v>5000</v>
      </c>
      <c r="H41" s="74" t="s">
        <v>14</v>
      </c>
      <c r="I41" s="77">
        <v>0</v>
      </c>
      <c r="J41" s="76">
        <v>0</v>
      </c>
      <c r="K41" s="76">
        <v>5000</v>
      </c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</row>
    <row r="42" spans="1:114" ht="28.5" customHeight="1">
      <c r="A42" s="74">
        <f t="shared" si="0"/>
        <v>39</v>
      </c>
      <c r="B42" s="74">
        <v>9176</v>
      </c>
      <c r="C42" s="74">
        <v>6102</v>
      </c>
      <c r="D42" s="75" t="s">
        <v>31</v>
      </c>
      <c r="E42" s="74" t="s">
        <v>21</v>
      </c>
      <c r="F42" s="74" t="s">
        <v>11</v>
      </c>
      <c r="G42" s="76">
        <v>26158</v>
      </c>
      <c r="H42" s="74" t="s">
        <v>14</v>
      </c>
      <c r="I42" s="77">
        <v>0</v>
      </c>
      <c r="J42" s="76">
        <v>0</v>
      </c>
      <c r="K42" s="76">
        <v>26158.31</v>
      </c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</row>
    <row r="43" spans="1:114" ht="28.5" customHeight="1">
      <c r="A43" s="117">
        <f t="shared" si="0"/>
        <v>40</v>
      </c>
      <c r="B43" s="74">
        <v>9244</v>
      </c>
      <c r="C43" s="74">
        <v>6102</v>
      </c>
      <c r="D43" s="75" t="s">
        <v>96</v>
      </c>
      <c r="E43" s="74" t="s">
        <v>21</v>
      </c>
      <c r="F43" s="74" t="s">
        <v>13</v>
      </c>
      <c r="G43" s="76">
        <v>300000</v>
      </c>
      <c r="H43" s="74" t="s">
        <v>14</v>
      </c>
      <c r="I43" s="77">
        <v>0</v>
      </c>
      <c r="J43" s="76">
        <v>0</v>
      </c>
      <c r="K43" s="76">
        <v>300000</v>
      </c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</row>
    <row r="44" spans="1:114" s="33" customFormat="1" ht="37.5" customHeight="1">
      <c r="A44" s="74">
        <f t="shared" si="0"/>
        <v>41</v>
      </c>
      <c r="B44" s="74">
        <v>9243</v>
      </c>
      <c r="C44" s="74">
        <v>6102</v>
      </c>
      <c r="D44" s="75" t="s">
        <v>36</v>
      </c>
      <c r="E44" s="74" t="s">
        <v>21</v>
      </c>
      <c r="F44" s="74" t="s">
        <v>11</v>
      </c>
      <c r="G44" s="76">
        <v>45551</v>
      </c>
      <c r="H44" s="74" t="s">
        <v>14</v>
      </c>
      <c r="I44" s="77">
        <v>0</v>
      </c>
      <c r="J44" s="76">
        <v>0</v>
      </c>
      <c r="K44" s="76">
        <v>45551.1</v>
      </c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</row>
    <row r="45" spans="1:114" s="33" customFormat="1" ht="42.75" customHeight="1">
      <c r="A45" s="74">
        <f t="shared" si="0"/>
        <v>42</v>
      </c>
      <c r="B45" s="74">
        <v>9177</v>
      </c>
      <c r="C45" s="74">
        <v>6102</v>
      </c>
      <c r="D45" s="75" t="s">
        <v>35</v>
      </c>
      <c r="E45" s="74" t="s">
        <v>21</v>
      </c>
      <c r="F45" s="74" t="s">
        <v>13</v>
      </c>
      <c r="G45" s="76">
        <v>100000</v>
      </c>
      <c r="H45" s="74" t="s">
        <v>14</v>
      </c>
      <c r="I45" s="77">
        <v>0</v>
      </c>
      <c r="J45" s="76">
        <v>0</v>
      </c>
      <c r="K45" s="76">
        <v>100000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</row>
    <row r="46" spans="1:114" s="33" customFormat="1" ht="42.75" customHeight="1">
      <c r="A46" s="117">
        <f t="shared" si="0"/>
        <v>43</v>
      </c>
      <c r="B46" s="74">
        <v>9178</v>
      </c>
      <c r="C46" s="74">
        <v>6102</v>
      </c>
      <c r="D46" s="75" t="s">
        <v>97</v>
      </c>
      <c r="E46" s="74" t="s">
        <v>21</v>
      </c>
      <c r="F46" s="74" t="s">
        <v>13</v>
      </c>
      <c r="G46" s="76">
        <v>150000</v>
      </c>
      <c r="H46" s="74" t="s">
        <v>14</v>
      </c>
      <c r="I46" s="77">
        <v>0</v>
      </c>
      <c r="J46" s="76">
        <v>0</v>
      </c>
      <c r="K46" s="76">
        <v>150000</v>
      </c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</row>
    <row r="47" spans="1:114" s="33" customFormat="1" ht="42.75" customHeight="1">
      <c r="A47" s="117">
        <f t="shared" si="0"/>
        <v>44</v>
      </c>
      <c r="B47" s="74">
        <v>9179</v>
      </c>
      <c r="C47" s="74">
        <v>6102</v>
      </c>
      <c r="D47" s="75" t="s">
        <v>98</v>
      </c>
      <c r="E47" s="74" t="s">
        <v>21</v>
      </c>
      <c r="F47" s="74" t="s">
        <v>13</v>
      </c>
      <c r="G47" s="76">
        <v>150000</v>
      </c>
      <c r="H47" s="74" t="s">
        <v>14</v>
      </c>
      <c r="I47" s="77">
        <v>0</v>
      </c>
      <c r="J47" s="76">
        <v>0</v>
      </c>
      <c r="K47" s="76">
        <v>150000</v>
      </c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</row>
    <row r="48" spans="1:114" ht="38.25" customHeight="1">
      <c r="A48" s="74">
        <f t="shared" si="0"/>
        <v>45</v>
      </c>
      <c r="B48" s="74">
        <v>8700</v>
      </c>
      <c r="C48" s="74">
        <v>6207</v>
      </c>
      <c r="D48" s="78" t="s">
        <v>42</v>
      </c>
      <c r="E48" s="83" t="s">
        <v>21</v>
      </c>
      <c r="F48" s="83" t="s">
        <v>13</v>
      </c>
      <c r="G48" s="76">
        <v>270000</v>
      </c>
      <c r="H48" s="82" t="s">
        <v>64</v>
      </c>
      <c r="I48" s="77">
        <v>0.2</v>
      </c>
      <c r="J48" s="76">
        <v>54000</v>
      </c>
      <c r="K48" s="76">
        <v>216000</v>
      </c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</row>
    <row r="49" spans="1:114" s="33" customFormat="1" ht="36" customHeight="1">
      <c r="A49" s="74">
        <f t="shared" si="0"/>
        <v>46</v>
      </c>
      <c r="B49" s="74">
        <v>8178</v>
      </c>
      <c r="C49" s="74">
        <v>6102</v>
      </c>
      <c r="D49" s="75" t="s">
        <v>40</v>
      </c>
      <c r="E49" s="74" t="s">
        <v>19</v>
      </c>
      <c r="F49" s="74" t="s">
        <v>11</v>
      </c>
      <c r="G49" s="76">
        <v>15000</v>
      </c>
      <c r="H49" s="74" t="s">
        <v>20</v>
      </c>
      <c r="I49" s="77">
        <v>1</v>
      </c>
      <c r="J49" s="76">
        <v>15000</v>
      </c>
      <c r="K49" s="76">
        <v>0</v>
      </c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</row>
    <row r="50" spans="1:114" ht="30" customHeight="1">
      <c r="A50" s="74">
        <f t="shared" si="0"/>
        <v>47</v>
      </c>
      <c r="B50" s="74">
        <v>8180</v>
      </c>
      <c r="C50" s="74">
        <v>6102</v>
      </c>
      <c r="D50" s="75" t="s">
        <v>47</v>
      </c>
      <c r="E50" s="74" t="s">
        <v>19</v>
      </c>
      <c r="F50" s="74" t="s">
        <v>13</v>
      </c>
      <c r="G50" s="76">
        <v>60000</v>
      </c>
      <c r="H50" s="74" t="s">
        <v>20</v>
      </c>
      <c r="I50" s="77">
        <v>1</v>
      </c>
      <c r="J50" s="76">
        <v>60000</v>
      </c>
      <c r="K50" s="76">
        <v>0</v>
      </c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</row>
    <row r="51" spans="1:114" s="33" customFormat="1" ht="57.75" customHeight="1">
      <c r="A51" s="74">
        <f t="shared" si="0"/>
        <v>48</v>
      </c>
      <c r="B51" s="74">
        <v>9318</v>
      </c>
      <c r="C51" s="74">
        <v>6102</v>
      </c>
      <c r="D51" s="85" t="s">
        <v>48</v>
      </c>
      <c r="E51" s="74" t="s">
        <v>21</v>
      </c>
      <c r="F51" s="74" t="s">
        <v>11</v>
      </c>
      <c r="G51" s="76">
        <v>1122334</v>
      </c>
      <c r="H51" s="74" t="s">
        <v>57</v>
      </c>
      <c r="I51" s="77">
        <v>1</v>
      </c>
      <c r="J51" s="76">
        <v>1122334.09</v>
      </c>
      <c r="K51" s="76">
        <v>0</v>
      </c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</row>
    <row r="52" spans="1:114" ht="27.75" customHeight="1">
      <c r="A52" s="74">
        <f t="shared" si="0"/>
        <v>49</v>
      </c>
      <c r="B52" s="74">
        <v>8300</v>
      </c>
      <c r="C52" s="74">
        <v>6102</v>
      </c>
      <c r="D52" s="85" t="s">
        <v>80</v>
      </c>
      <c r="E52" s="74" t="s">
        <v>21</v>
      </c>
      <c r="F52" s="74" t="s">
        <v>13</v>
      </c>
      <c r="G52" s="76">
        <v>60000</v>
      </c>
      <c r="H52" s="74" t="s">
        <v>14</v>
      </c>
      <c r="I52" s="77">
        <v>0</v>
      </c>
      <c r="J52" s="76">
        <v>0</v>
      </c>
      <c r="K52" s="76">
        <v>60000</v>
      </c>
      <c r="L52" s="15"/>
      <c r="M52" s="25"/>
      <c r="N52" s="25"/>
      <c r="O52" s="31"/>
      <c r="P52" s="25"/>
      <c r="Q52" s="25"/>
      <c r="R52" s="30"/>
      <c r="S52" s="32"/>
      <c r="T52" s="29"/>
      <c r="U52" s="30"/>
      <c r="V52" s="30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</row>
    <row r="53" spans="1:114" ht="23.25" customHeight="1">
      <c r="A53" s="74">
        <f t="shared" si="0"/>
        <v>50</v>
      </c>
      <c r="B53" s="74">
        <v>9528</v>
      </c>
      <c r="C53" s="74">
        <v>6102</v>
      </c>
      <c r="D53" s="85" t="s">
        <v>52</v>
      </c>
      <c r="E53" s="74" t="s">
        <v>21</v>
      </c>
      <c r="F53" s="74" t="s">
        <v>11</v>
      </c>
      <c r="G53" s="76">
        <v>9900</v>
      </c>
      <c r="H53" s="74" t="s">
        <v>14</v>
      </c>
      <c r="I53" s="77">
        <v>0</v>
      </c>
      <c r="J53" s="76">
        <v>0</v>
      </c>
      <c r="K53" s="76">
        <v>9900</v>
      </c>
      <c r="L53" s="15"/>
      <c r="M53" s="36"/>
      <c r="N53" s="25"/>
      <c r="O53" s="37"/>
      <c r="P53" s="25"/>
      <c r="Q53" s="25"/>
      <c r="R53" s="30"/>
      <c r="S53" s="25"/>
      <c r="T53" s="29"/>
      <c r="U53" s="30"/>
      <c r="V53" s="30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</row>
    <row r="54" spans="1:114" ht="35.25" customHeight="1">
      <c r="A54" s="74">
        <f t="shared" si="0"/>
        <v>51</v>
      </c>
      <c r="B54" s="74">
        <v>9550</v>
      </c>
      <c r="C54" s="74">
        <v>6102</v>
      </c>
      <c r="D54" s="85" t="s">
        <v>53</v>
      </c>
      <c r="E54" s="74" t="s">
        <v>21</v>
      </c>
      <c r="F54" s="74" t="s">
        <v>11</v>
      </c>
      <c r="G54" s="76">
        <v>7800</v>
      </c>
      <c r="H54" s="74" t="s">
        <v>14</v>
      </c>
      <c r="I54" s="77">
        <v>0</v>
      </c>
      <c r="J54" s="76">
        <v>0</v>
      </c>
      <c r="K54" s="76">
        <v>7800</v>
      </c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</row>
    <row r="55" spans="1:114" s="33" customFormat="1" ht="42.75" customHeight="1">
      <c r="A55" s="74">
        <f t="shared" si="0"/>
        <v>52</v>
      </c>
      <c r="B55" s="74">
        <v>8115</v>
      </c>
      <c r="C55" s="74">
        <v>6102</v>
      </c>
      <c r="D55" s="85" t="s">
        <v>54</v>
      </c>
      <c r="E55" s="74" t="s">
        <v>21</v>
      </c>
      <c r="F55" s="74" t="s">
        <v>11</v>
      </c>
      <c r="G55" s="76">
        <v>25920</v>
      </c>
      <c r="H55" s="74" t="s">
        <v>14</v>
      </c>
      <c r="I55" s="77">
        <v>0</v>
      </c>
      <c r="J55" s="76">
        <v>0</v>
      </c>
      <c r="K55" s="76">
        <v>25920</v>
      </c>
      <c r="L55" s="15"/>
      <c r="M55" s="25"/>
      <c r="N55" s="25"/>
      <c r="O55" s="31"/>
      <c r="P55" s="25"/>
      <c r="Q55" s="25"/>
      <c r="R55" s="30"/>
      <c r="S55" s="32"/>
      <c r="T55" s="29"/>
      <c r="U55" s="30"/>
      <c r="V55" s="30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</row>
    <row r="56" spans="1:114" s="33" customFormat="1" ht="38.25" customHeight="1">
      <c r="A56" s="74">
        <f t="shared" si="0"/>
        <v>53</v>
      </c>
      <c r="B56" s="74">
        <v>1201</v>
      </c>
      <c r="C56" s="74">
        <v>6102</v>
      </c>
      <c r="D56" s="75" t="s">
        <v>55</v>
      </c>
      <c r="E56" s="74" t="s">
        <v>21</v>
      </c>
      <c r="F56" s="74" t="s">
        <v>13</v>
      </c>
      <c r="G56" s="76">
        <v>20000</v>
      </c>
      <c r="H56" s="74" t="s">
        <v>14</v>
      </c>
      <c r="I56" s="77">
        <v>0</v>
      </c>
      <c r="J56" s="76">
        <v>0</v>
      </c>
      <c r="K56" s="76">
        <v>20000</v>
      </c>
      <c r="L56" s="15"/>
      <c r="M56" s="25"/>
      <c r="N56" s="25"/>
      <c r="O56" s="31"/>
      <c r="P56" s="25"/>
      <c r="Q56" s="25"/>
      <c r="R56" s="30"/>
      <c r="S56" s="32"/>
      <c r="T56" s="29"/>
      <c r="U56" s="30"/>
      <c r="V56" s="30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</row>
    <row r="57" spans="1:114" s="33" customFormat="1" ht="34.5" customHeight="1">
      <c r="A57" s="74">
        <f t="shared" si="0"/>
        <v>54</v>
      </c>
      <c r="B57" s="74">
        <v>9178</v>
      </c>
      <c r="C57" s="74">
        <v>6102</v>
      </c>
      <c r="D57" s="85" t="s">
        <v>61</v>
      </c>
      <c r="E57" s="74" t="s">
        <v>21</v>
      </c>
      <c r="F57" s="74" t="s">
        <v>13</v>
      </c>
      <c r="G57" s="76">
        <v>40000</v>
      </c>
      <c r="H57" s="86" t="s">
        <v>59</v>
      </c>
      <c r="I57" s="77">
        <v>1</v>
      </c>
      <c r="J57" s="76">
        <v>40000</v>
      </c>
      <c r="K57" s="76">
        <v>0</v>
      </c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</row>
    <row r="58" spans="1:114" ht="51.75" customHeight="1">
      <c r="A58" s="74">
        <f t="shared" si="0"/>
        <v>55</v>
      </c>
      <c r="B58" s="74">
        <v>9601</v>
      </c>
      <c r="C58" s="74">
        <v>6102</v>
      </c>
      <c r="D58" s="85" t="s">
        <v>65</v>
      </c>
      <c r="E58" s="74" t="s">
        <v>21</v>
      </c>
      <c r="F58" s="74" t="s">
        <v>13</v>
      </c>
      <c r="G58" s="76">
        <v>60000</v>
      </c>
      <c r="H58" s="86" t="s">
        <v>59</v>
      </c>
      <c r="I58" s="77">
        <v>0</v>
      </c>
      <c r="J58" s="76">
        <v>60000</v>
      </c>
      <c r="K58" s="76">
        <v>0</v>
      </c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</row>
    <row r="59" spans="1:11" ht="28.5" customHeight="1">
      <c r="A59" s="74">
        <f t="shared" si="0"/>
        <v>56</v>
      </c>
      <c r="B59" s="87">
        <v>9402</v>
      </c>
      <c r="C59" s="87">
        <v>6102</v>
      </c>
      <c r="D59" s="87" t="s">
        <v>77</v>
      </c>
      <c r="E59" s="88" t="s">
        <v>21</v>
      </c>
      <c r="F59" s="88" t="s">
        <v>11</v>
      </c>
      <c r="G59" s="89">
        <v>115500</v>
      </c>
      <c r="H59" s="87" t="s">
        <v>78</v>
      </c>
      <c r="I59" s="90">
        <v>1</v>
      </c>
      <c r="J59" s="89">
        <v>115500</v>
      </c>
      <c r="K59" s="89">
        <v>0</v>
      </c>
    </row>
    <row r="60" spans="1:11" ht="28.5" customHeight="1">
      <c r="A60" s="1"/>
      <c r="B60" s="1"/>
      <c r="C60" s="1"/>
      <c r="D60" s="1"/>
      <c r="E60" s="1"/>
      <c r="F60" s="1"/>
      <c r="G60" s="59">
        <f>SUM(G3:G59)</f>
        <v>6887895</v>
      </c>
      <c r="H60" s="1"/>
      <c r="I60" s="1"/>
      <c r="J60" s="59">
        <f>SUM(J3:J59)</f>
        <v>4416834.09</v>
      </c>
      <c r="K60" s="59">
        <f>SUM(K3:K59)</f>
        <v>2471061.41</v>
      </c>
    </row>
    <row r="61" spans="1:11" ht="18.75" customHeight="1">
      <c r="A61" s="38"/>
      <c r="B61" s="38"/>
      <c r="C61" s="38"/>
      <c r="D61" s="44" t="s">
        <v>69</v>
      </c>
      <c r="E61" s="1"/>
      <c r="F61" s="1"/>
      <c r="G61" s="1"/>
      <c r="H61" s="1"/>
      <c r="I61" s="38"/>
      <c r="J61" s="38"/>
      <c r="K61" s="9"/>
    </row>
    <row r="62" spans="1:11" ht="12.75">
      <c r="A62" s="38"/>
      <c r="B62" s="38"/>
      <c r="C62" s="38"/>
      <c r="D62" s="39" t="s">
        <v>70</v>
      </c>
      <c r="E62" s="38"/>
      <c r="F62" s="38"/>
      <c r="G62" s="40">
        <f>+G64+G63</f>
        <v>6887895</v>
      </c>
      <c r="H62" s="41">
        <f>+G62/G62</f>
        <v>1</v>
      </c>
      <c r="I62" s="38"/>
      <c r="J62" s="38"/>
      <c r="K62" s="9"/>
    </row>
    <row r="63" spans="1:11" ht="12.75">
      <c r="A63" s="38"/>
      <c r="B63" s="38"/>
      <c r="C63" s="38"/>
      <c r="D63" s="38" t="s">
        <v>71</v>
      </c>
      <c r="E63" s="38"/>
      <c r="F63" s="38"/>
      <c r="G63" s="40">
        <f>SUM(G3:G19)</f>
        <v>490768</v>
      </c>
      <c r="H63" s="41">
        <f>+G63/G62</f>
        <v>0.07125079578013312</v>
      </c>
      <c r="I63" s="38"/>
      <c r="J63" s="38"/>
      <c r="K63" s="9"/>
    </row>
    <row r="64" spans="1:11" ht="12.75">
      <c r="A64" s="42"/>
      <c r="B64" s="42"/>
      <c r="C64" s="42"/>
      <c r="D64" s="73" t="s">
        <v>81</v>
      </c>
      <c r="E64" s="42"/>
      <c r="F64" s="42"/>
      <c r="G64" s="45">
        <f>SUM(G20:G59)</f>
        <v>6397127</v>
      </c>
      <c r="H64" s="47">
        <f>+G64/G62</f>
        <v>0.9287492042198668</v>
      </c>
      <c r="I64" s="42"/>
      <c r="J64" s="42"/>
      <c r="K64" s="108">
        <f>SUM(G35:G45)+G51+G53+G54+G57+G58+G59</f>
        <v>4762243</v>
      </c>
    </row>
    <row r="65" spans="1:10" ht="12.75">
      <c r="A65" s="42"/>
      <c r="B65" s="42"/>
      <c r="C65" s="42"/>
      <c r="D65" s="42"/>
      <c r="E65" s="42"/>
      <c r="F65" s="42"/>
      <c r="G65" s="42"/>
      <c r="H65" s="42"/>
      <c r="I65" s="42"/>
      <c r="J65" s="42"/>
    </row>
    <row r="66" spans="1:10" ht="12.75">
      <c r="A66" s="42"/>
      <c r="B66" s="42"/>
      <c r="C66" s="42"/>
      <c r="D66" s="39" t="s">
        <v>70</v>
      </c>
      <c r="E66" s="42"/>
      <c r="F66" s="42"/>
      <c r="G66" s="49">
        <f>+G60</f>
        <v>6887895</v>
      </c>
      <c r="H66" s="41">
        <v>1</v>
      </c>
      <c r="I66" s="42"/>
      <c r="J66" s="42"/>
    </row>
    <row r="67" spans="1:10" ht="12.75">
      <c r="A67" s="10"/>
      <c r="B67" s="10"/>
      <c r="C67" s="10"/>
      <c r="D67" s="46" t="s">
        <v>72</v>
      </c>
      <c r="E67" s="10"/>
      <c r="F67" s="10"/>
      <c r="G67" s="48">
        <f>+J60</f>
        <v>4416834.09</v>
      </c>
      <c r="H67" s="41">
        <f>+G67/G66</f>
        <v>0.6412458508731622</v>
      </c>
      <c r="I67" s="10"/>
      <c r="J67" s="10"/>
    </row>
    <row r="68" spans="1:10" ht="12.75">
      <c r="A68" s="10"/>
      <c r="B68" s="10"/>
      <c r="C68" s="10"/>
      <c r="D68" s="46" t="s">
        <v>73</v>
      </c>
      <c r="E68" s="10"/>
      <c r="F68" s="10"/>
      <c r="G68" s="48">
        <f>+K60</f>
        <v>2471061.41</v>
      </c>
      <c r="H68" s="41">
        <f>+G68/G66</f>
        <v>0.35875422171795596</v>
      </c>
      <c r="I68" s="10"/>
      <c r="J68" s="10"/>
    </row>
    <row r="69" spans="1:10" ht="12.75">
      <c r="A69" s="10"/>
      <c r="B69" s="10"/>
      <c r="C69" s="10"/>
      <c r="D69" s="50" t="s">
        <v>74</v>
      </c>
      <c r="E69" s="51"/>
      <c r="F69" s="51"/>
      <c r="G69" s="52">
        <f>SUM(G70:G73)</f>
        <v>4416834.09</v>
      </c>
      <c r="H69" s="41"/>
      <c r="I69" s="10"/>
      <c r="J69" s="10"/>
    </row>
    <row r="70" spans="4:8" ht="12.75">
      <c r="D70" s="53" t="s">
        <v>30</v>
      </c>
      <c r="E70" s="54"/>
      <c r="F70" s="54"/>
      <c r="G70" s="55">
        <f>+J33+J49+J50+J34</f>
        <v>197000</v>
      </c>
      <c r="H70" s="41">
        <f>+G70/G69</f>
        <v>0.044602082846177275</v>
      </c>
    </row>
    <row r="71" spans="4:8" ht="12.75">
      <c r="D71" s="53" t="s">
        <v>75</v>
      </c>
      <c r="E71" s="54"/>
      <c r="F71" s="54"/>
      <c r="G71" s="55">
        <f>+J3+J6+J14+J48</f>
        <v>382000</v>
      </c>
      <c r="H71" s="41">
        <f>+G71/G69</f>
        <v>0.0864872875494402</v>
      </c>
    </row>
    <row r="72" spans="4:8" ht="12.75">
      <c r="D72" s="53" t="s">
        <v>76</v>
      </c>
      <c r="E72" s="54"/>
      <c r="F72" s="54"/>
      <c r="G72" s="55">
        <f>+J58+J57</f>
        <v>100000</v>
      </c>
      <c r="H72" s="41">
        <f>+G72/G69</f>
        <v>0.022640651190952932</v>
      </c>
    </row>
    <row r="73" spans="4:11" ht="12.75">
      <c r="D73" s="53" t="s">
        <v>79</v>
      </c>
      <c r="E73" s="54"/>
      <c r="F73" s="54"/>
      <c r="G73" s="55">
        <f>+J51+J59+J40</f>
        <v>3737834.09</v>
      </c>
      <c r="H73" s="41">
        <f>+G73/G69</f>
        <v>0.8462699784134295</v>
      </c>
      <c r="K73" s="108">
        <f>+J40+J51+J59</f>
        <v>3737834.09</v>
      </c>
    </row>
    <row r="74" spans="4:8" ht="12.75">
      <c r="D74" s="54"/>
      <c r="E74" s="54"/>
      <c r="F74" s="54"/>
      <c r="G74" s="54"/>
      <c r="H74" s="41"/>
    </row>
  </sheetData>
  <sheetProtection/>
  <mergeCells count="1">
    <mergeCell ref="B1:K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J77"/>
  <sheetViews>
    <sheetView workbookViewId="0" topLeftCell="A51">
      <selection activeCell="A2" sqref="A2:K2"/>
    </sheetView>
  </sheetViews>
  <sheetFormatPr defaultColWidth="9.140625" defaultRowHeight="12.75"/>
  <cols>
    <col min="1" max="1" width="4.7109375" style="0" customWidth="1"/>
    <col min="2" max="2" width="8.00390625" style="0" customWidth="1"/>
    <col min="3" max="3" width="11.00390625" style="0" customWidth="1"/>
    <col min="4" max="4" width="32.421875" style="0" customWidth="1"/>
    <col min="5" max="5" width="10.421875" style="0" customWidth="1"/>
    <col min="6" max="6" width="6.57421875" style="0" customWidth="1"/>
    <col min="7" max="7" width="9.57421875" style="0" customWidth="1"/>
    <col min="8" max="8" width="17.28125" style="0" customWidth="1"/>
    <col min="9" max="9" width="10.8515625" style="0" customWidth="1"/>
    <col min="10" max="10" width="11.00390625" style="0" customWidth="1"/>
    <col min="11" max="11" width="10.8515625" style="0" customWidth="1"/>
    <col min="12" max="12" width="8.00390625" style="0" customWidth="1"/>
    <col min="13" max="13" width="9.28125" style="0" customWidth="1"/>
    <col min="14" max="14" width="8.8515625" style="0" customWidth="1"/>
    <col min="15" max="15" width="10.28125" style="0" customWidth="1"/>
  </cols>
  <sheetData>
    <row r="1" spans="1:114" ht="22.5" customHeight="1">
      <c r="A1" s="1"/>
      <c r="B1" s="188" t="s">
        <v>101</v>
      </c>
      <c r="C1" s="188"/>
      <c r="D1" s="188"/>
      <c r="E1" s="188"/>
      <c r="F1" s="188"/>
      <c r="G1" s="188"/>
      <c r="H1" s="188"/>
      <c r="I1" s="188"/>
      <c r="J1" s="188"/>
      <c r="K1" s="188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</row>
    <row r="2" spans="1:114" ht="33.75">
      <c r="A2" s="2" t="s">
        <v>108</v>
      </c>
      <c r="B2" s="2" t="s">
        <v>0</v>
      </c>
      <c r="C2" s="2" t="s">
        <v>106</v>
      </c>
      <c r="D2" s="2" t="s">
        <v>2</v>
      </c>
      <c r="E2" s="2" t="s">
        <v>3</v>
      </c>
      <c r="F2" s="2" t="s">
        <v>4</v>
      </c>
      <c r="G2" s="2" t="s">
        <v>107</v>
      </c>
      <c r="H2" s="2" t="s">
        <v>5</v>
      </c>
      <c r="I2" s="2" t="s">
        <v>109</v>
      </c>
      <c r="J2" s="2" t="s">
        <v>7</v>
      </c>
      <c r="K2" s="2" t="s">
        <v>8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</row>
    <row r="3" spans="1:114" ht="53.25" customHeight="1">
      <c r="A3" s="74">
        <v>1</v>
      </c>
      <c r="B3" s="74">
        <v>4102</v>
      </c>
      <c r="C3" s="74">
        <v>6103</v>
      </c>
      <c r="D3" s="85" t="s">
        <v>9</v>
      </c>
      <c r="E3" s="74" t="s">
        <v>10</v>
      </c>
      <c r="F3" s="127" t="s">
        <v>110</v>
      </c>
      <c r="G3" s="76">
        <v>35000</v>
      </c>
      <c r="H3" s="126" t="s">
        <v>104</v>
      </c>
      <c r="I3" s="77">
        <v>1</v>
      </c>
      <c r="J3" s="76">
        <v>35000</v>
      </c>
      <c r="K3" s="76">
        <v>0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</row>
    <row r="4" spans="1:114" s="33" customFormat="1" ht="37.5" customHeight="1">
      <c r="A4" s="74">
        <f>+A3+1</f>
        <v>2</v>
      </c>
      <c r="B4" s="74">
        <v>4314</v>
      </c>
      <c r="C4" s="74">
        <v>6103</v>
      </c>
      <c r="D4" s="75" t="s">
        <v>66</v>
      </c>
      <c r="E4" s="74" t="s">
        <v>10</v>
      </c>
      <c r="F4" s="74" t="s">
        <v>13</v>
      </c>
      <c r="G4" s="76">
        <v>20000</v>
      </c>
      <c r="H4" s="74" t="s">
        <v>14</v>
      </c>
      <c r="I4" s="77">
        <v>0</v>
      </c>
      <c r="J4" s="76">
        <v>0</v>
      </c>
      <c r="K4" s="76">
        <v>20000</v>
      </c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</row>
    <row r="5" spans="1:114" s="33" customFormat="1" ht="32.25" customHeight="1">
      <c r="A5" s="74">
        <f aca="true" t="shared" si="0" ref="A5:A62">+A4+1</f>
        <v>3</v>
      </c>
      <c r="B5" s="74">
        <v>4108</v>
      </c>
      <c r="C5" s="74">
        <v>6103</v>
      </c>
      <c r="D5" s="75" t="s">
        <v>15</v>
      </c>
      <c r="E5" s="74" t="s">
        <v>10</v>
      </c>
      <c r="F5" s="74" t="s">
        <v>13</v>
      </c>
      <c r="G5" s="76">
        <v>5000</v>
      </c>
      <c r="H5" s="74" t="s">
        <v>14</v>
      </c>
      <c r="I5" s="77">
        <v>0</v>
      </c>
      <c r="J5" s="76">
        <v>0</v>
      </c>
      <c r="K5" s="76">
        <v>5000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</row>
    <row r="6" spans="1:114" s="33" customFormat="1" ht="28.5" customHeight="1">
      <c r="A6" s="74">
        <f t="shared" si="0"/>
        <v>4</v>
      </c>
      <c r="B6" s="74">
        <v>4121</v>
      </c>
      <c r="C6" s="74">
        <v>6103</v>
      </c>
      <c r="D6" s="75" t="s">
        <v>16</v>
      </c>
      <c r="E6" s="74" t="s">
        <v>10</v>
      </c>
      <c r="F6" s="74" t="s">
        <v>13</v>
      </c>
      <c r="G6" s="76">
        <v>290000</v>
      </c>
      <c r="H6" s="126" t="s">
        <v>104</v>
      </c>
      <c r="I6" s="77">
        <v>1</v>
      </c>
      <c r="J6" s="76">
        <v>290000</v>
      </c>
      <c r="K6" s="76">
        <v>0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</row>
    <row r="7" spans="1:114" s="33" customFormat="1" ht="52.5" customHeight="1">
      <c r="A7" s="74">
        <f t="shared" si="0"/>
        <v>5</v>
      </c>
      <c r="B7" s="74">
        <v>4123</v>
      </c>
      <c r="C7" s="74">
        <v>6103</v>
      </c>
      <c r="D7" s="78" t="s">
        <v>83</v>
      </c>
      <c r="E7" s="79" t="s">
        <v>10</v>
      </c>
      <c r="F7" s="80" t="s">
        <v>13</v>
      </c>
      <c r="G7" s="76">
        <v>20000</v>
      </c>
      <c r="H7" s="74" t="s">
        <v>14</v>
      </c>
      <c r="I7" s="77">
        <v>0</v>
      </c>
      <c r="J7" s="76">
        <v>0</v>
      </c>
      <c r="K7" s="76">
        <v>20000</v>
      </c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</row>
    <row r="8" spans="1:114" s="33" customFormat="1" ht="49.5" customHeight="1">
      <c r="A8" s="74">
        <f t="shared" si="0"/>
        <v>6</v>
      </c>
      <c r="B8" s="74">
        <v>4124</v>
      </c>
      <c r="C8" s="74">
        <v>6103</v>
      </c>
      <c r="D8" s="78" t="s">
        <v>63</v>
      </c>
      <c r="E8" s="79" t="s">
        <v>10</v>
      </c>
      <c r="F8" s="80" t="s">
        <v>13</v>
      </c>
      <c r="G8" s="76">
        <v>20000</v>
      </c>
      <c r="H8" s="74" t="s">
        <v>14</v>
      </c>
      <c r="I8" s="77">
        <v>0</v>
      </c>
      <c r="J8" s="76">
        <v>0</v>
      </c>
      <c r="K8" s="76">
        <v>20000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</row>
    <row r="9" spans="1:114" s="33" customFormat="1" ht="45" customHeight="1">
      <c r="A9" s="74">
        <v>7</v>
      </c>
      <c r="B9" s="74">
        <v>4204</v>
      </c>
      <c r="C9" s="74">
        <v>6103</v>
      </c>
      <c r="D9" s="78" t="s">
        <v>91</v>
      </c>
      <c r="E9" s="79" t="s">
        <v>10</v>
      </c>
      <c r="F9" s="80" t="s">
        <v>13</v>
      </c>
      <c r="G9" s="76">
        <v>10063</v>
      </c>
      <c r="H9" s="74" t="s">
        <v>14</v>
      </c>
      <c r="I9" s="77">
        <v>0</v>
      </c>
      <c r="J9" s="76">
        <v>0</v>
      </c>
      <c r="K9" s="76">
        <v>10063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</row>
    <row r="10" spans="1:114" s="33" customFormat="1" ht="29.25" customHeight="1">
      <c r="A10" s="74">
        <v>8</v>
      </c>
      <c r="B10" s="74">
        <v>4601</v>
      </c>
      <c r="C10" s="74">
        <v>6103</v>
      </c>
      <c r="D10" s="75" t="s">
        <v>17</v>
      </c>
      <c r="E10" s="74" t="s">
        <v>10</v>
      </c>
      <c r="F10" s="74" t="s">
        <v>13</v>
      </c>
      <c r="G10" s="76">
        <v>6000</v>
      </c>
      <c r="H10" s="74" t="s">
        <v>14</v>
      </c>
      <c r="I10" s="77">
        <v>0</v>
      </c>
      <c r="J10" s="76">
        <v>0</v>
      </c>
      <c r="K10" s="76">
        <v>6000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</row>
    <row r="11" spans="1:114" ht="38.25" customHeight="1">
      <c r="A11" s="74">
        <f t="shared" si="0"/>
        <v>9</v>
      </c>
      <c r="B11" s="74">
        <v>4403</v>
      </c>
      <c r="C11" s="74">
        <v>6103</v>
      </c>
      <c r="D11" s="78" t="s">
        <v>32</v>
      </c>
      <c r="E11" s="74" t="s">
        <v>10</v>
      </c>
      <c r="F11" s="127" t="s">
        <v>110</v>
      </c>
      <c r="G11" s="76">
        <v>5000</v>
      </c>
      <c r="H11" s="74" t="s">
        <v>14</v>
      </c>
      <c r="I11" s="77">
        <v>0</v>
      </c>
      <c r="J11" s="76">
        <v>0</v>
      </c>
      <c r="K11" s="76">
        <v>5000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</row>
    <row r="12" spans="1:114" s="33" customFormat="1" ht="41.25" customHeight="1">
      <c r="A12" s="74">
        <f t="shared" si="0"/>
        <v>10</v>
      </c>
      <c r="B12" s="74">
        <v>4404</v>
      </c>
      <c r="C12" s="74">
        <v>6103</v>
      </c>
      <c r="D12" s="78" t="s">
        <v>33</v>
      </c>
      <c r="E12" s="74" t="s">
        <v>10</v>
      </c>
      <c r="F12" s="74" t="s">
        <v>13</v>
      </c>
      <c r="G12" s="76">
        <v>5000</v>
      </c>
      <c r="H12" s="74" t="s">
        <v>14</v>
      </c>
      <c r="I12" s="77">
        <v>0</v>
      </c>
      <c r="J12" s="76">
        <v>0</v>
      </c>
      <c r="K12" s="76">
        <v>5000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</row>
    <row r="13" spans="1:114" ht="42.75" customHeight="1">
      <c r="A13" s="74">
        <f t="shared" si="0"/>
        <v>11</v>
      </c>
      <c r="B13" s="74">
        <v>4405</v>
      </c>
      <c r="C13" s="74">
        <v>6103</v>
      </c>
      <c r="D13" s="78" t="s">
        <v>68</v>
      </c>
      <c r="E13" s="74" t="s">
        <v>10</v>
      </c>
      <c r="F13" s="127" t="s">
        <v>110</v>
      </c>
      <c r="G13" s="76">
        <v>12000</v>
      </c>
      <c r="H13" s="74" t="s">
        <v>14</v>
      </c>
      <c r="I13" s="77">
        <v>0</v>
      </c>
      <c r="J13" s="76">
        <v>0</v>
      </c>
      <c r="K13" s="76">
        <v>12000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</row>
    <row r="14" spans="1:114" s="33" customFormat="1" ht="37.5" customHeight="1">
      <c r="A14" s="74">
        <f t="shared" si="0"/>
        <v>12</v>
      </c>
      <c r="B14" s="74">
        <v>4700</v>
      </c>
      <c r="C14" s="74">
        <v>6103</v>
      </c>
      <c r="D14" s="78" t="s">
        <v>37</v>
      </c>
      <c r="E14" s="74" t="s">
        <v>10</v>
      </c>
      <c r="F14" s="74" t="s">
        <v>13</v>
      </c>
      <c r="G14" s="76">
        <v>15000</v>
      </c>
      <c r="H14" s="82" t="s">
        <v>64</v>
      </c>
      <c r="I14" s="77">
        <v>0.2</v>
      </c>
      <c r="J14" s="76">
        <v>3000</v>
      </c>
      <c r="K14" s="76">
        <v>12000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</row>
    <row r="15" spans="1:114" s="33" customFormat="1" ht="27.75" customHeight="1">
      <c r="A15" s="74">
        <f t="shared" si="0"/>
        <v>13</v>
      </c>
      <c r="B15" s="74">
        <v>4125</v>
      </c>
      <c r="C15" s="74">
        <v>6103</v>
      </c>
      <c r="D15" s="78" t="s">
        <v>41</v>
      </c>
      <c r="E15" s="83" t="s">
        <v>10</v>
      </c>
      <c r="F15" s="83" t="s">
        <v>13</v>
      </c>
      <c r="G15" s="84">
        <v>10000</v>
      </c>
      <c r="H15" s="74" t="s">
        <v>14</v>
      </c>
      <c r="I15" s="77">
        <v>0</v>
      </c>
      <c r="J15" s="76">
        <v>0</v>
      </c>
      <c r="K15" s="76">
        <v>10000</v>
      </c>
      <c r="L15" s="15"/>
      <c r="M15" s="23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</row>
    <row r="16" spans="1:114" s="33" customFormat="1" ht="41.25" customHeight="1">
      <c r="A16" s="74">
        <f t="shared" si="0"/>
        <v>14</v>
      </c>
      <c r="B16" s="74">
        <v>4126</v>
      </c>
      <c r="C16" s="74">
        <v>6103</v>
      </c>
      <c r="D16" s="78" t="s">
        <v>87</v>
      </c>
      <c r="E16" s="83" t="s">
        <v>10</v>
      </c>
      <c r="F16" s="83" t="s">
        <v>13</v>
      </c>
      <c r="G16" s="84">
        <v>19705</v>
      </c>
      <c r="H16" s="74" t="s">
        <v>14</v>
      </c>
      <c r="I16" s="77">
        <v>0</v>
      </c>
      <c r="J16" s="76">
        <v>0</v>
      </c>
      <c r="K16" s="76">
        <v>19705</v>
      </c>
      <c r="L16" s="15"/>
      <c r="M16" s="2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</row>
    <row r="17" spans="1:114" ht="43.5" customHeight="1">
      <c r="A17" s="74">
        <f t="shared" si="0"/>
        <v>15</v>
      </c>
      <c r="B17" s="74">
        <v>4312</v>
      </c>
      <c r="C17" s="74">
        <v>6103</v>
      </c>
      <c r="D17" s="78" t="s">
        <v>67</v>
      </c>
      <c r="E17" s="83" t="s">
        <v>10</v>
      </c>
      <c r="F17" s="127" t="s">
        <v>110</v>
      </c>
      <c r="G17" s="84">
        <v>5000</v>
      </c>
      <c r="H17" s="74" t="s">
        <v>14</v>
      </c>
      <c r="I17" s="77">
        <v>0</v>
      </c>
      <c r="J17" s="76">
        <v>0</v>
      </c>
      <c r="K17" s="76">
        <v>5000</v>
      </c>
      <c r="L17" s="15"/>
      <c r="M17" s="25"/>
      <c r="N17" s="25"/>
      <c r="O17" s="26"/>
      <c r="P17" s="27"/>
      <c r="Q17" s="25"/>
      <c r="R17" s="28"/>
      <c r="S17" s="25"/>
      <c r="T17" s="29"/>
      <c r="U17" s="30"/>
      <c r="V17" s="30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</row>
    <row r="18" spans="1:114" ht="42.75" customHeight="1">
      <c r="A18" s="74">
        <f t="shared" si="0"/>
        <v>16</v>
      </c>
      <c r="B18" s="74">
        <v>4313</v>
      </c>
      <c r="C18" s="74">
        <v>6103</v>
      </c>
      <c r="D18" s="78" t="s">
        <v>49</v>
      </c>
      <c r="E18" s="83" t="s">
        <v>10</v>
      </c>
      <c r="F18" s="127" t="s">
        <v>110</v>
      </c>
      <c r="G18" s="84">
        <v>8000</v>
      </c>
      <c r="H18" s="74" t="s">
        <v>14</v>
      </c>
      <c r="I18" s="77">
        <v>0</v>
      </c>
      <c r="J18" s="76">
        <v>0</v>
      </c>
      <c r="K18" s="76">
        <v>8000</v>
      </c>
      <c r="L18" s="15"/>
      <c r="M18" s="2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</row>
    <row r="19" spans="1:114" s="33" customFormat="1" ht="38.25" customHeight="1">
      <c r="A19" s="74">
        <f t="shared" si="0"/>
        <v>17</v>
      </c>
      <c r="B19" s="74">
        <v>4701</v>
      </c>
      <c r="C19" s="74">
        <v>6103</v>
      </c>
      <c r="D19" s="78" t="s">
        <v>60</v>
      </c>
      <c r="E19" s="83" t="s">
        <v>10</v>
      </c>
      <c r="F19" s="74" t="s">
        <v>13</v>
      </c>
      <c r="G19" s="84">
        <v>5000</v>
      </c>
      <c r="H19" s="74" t="s">
        <v>14</v>
      </c>
      <c r="I19" s="77">
        <v>0</v>
      </c>
      <c r="J19" s="76">
        <v>0</v>
      </c>
      <c r="K19" s="76">
        <v>5000</v>
      </c>
      <c r="L19" s="15"/>
      <c r="M19" s="2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</row>
    <row r="20" spans="1:114" ht="30" customHeight="1">
      <c r="A20" s="74">
        <f t="shared" si="0"/>
        <v>18</v>
      </c>
      <c r="B20" s="74">
        <v>8116</v>
      </c>
      <c r="C20" s="74">
        <v>6102</v>
      </c>
      <c r="D20" s="75" t="s">
        <v>18</v>
      </c>
      <c r="E20" s="74" t="s">
        <v>19</v>
      </c>
      <c r="F20" s="127" t="s">
        <v>110</v>
      </c>
      <c r="G20" s="76">
        <v>100000</v>
      </c>
      <c r="H20" s="74" t="s">
        <v>14</v>
      </c>
      <c r="I20" s="77">
        <v>0</v>
      </c>
      <c r="J20" s="76">
        <v>0</v>
      </c>
      <c r="K20" s="76">
        <v>100000</v>
      </c>
      <c r="L20" s="15"/>
      <c r="M20" s="2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</row>
    <row r="21" spans="1:114" ht="30" customHeight="1">
      <c r="A21" s="74">
        <f t="shared" si="0"/>
        <v>19</v>
      </c>
      <c r="B21" s="74">
        <v>8146</v>
      </c>
      <c r="C21" s="74">
        <v>6102</v>
      </c>
      <c r="D21" s="75" t="s">
        <v>43</v>
      </c>
      <c r="E21" s="74" t="s">
        <v>19</v>
      </c>
      <c r="F21" s="127" t="s">
        <v>110</v>
      </c>
      <c r="G21" s="76">
        <v>38264</v>
      </c>
      <c r="H21" s="74" t="s">
        <v>14</v>
      </c>
      <c r="I21" s="77">
        <v>0</v>
      </c>
      <c r="J21" s="76">
        <v>0</v>
      </c>
      <c r="K21" s="76">
        <v>38264</v>
      </c>
      <c r="L21" s="15"/>
      <c r="M21" s="23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</row>
    <row r="22" spans="1:114" s="107" customFormat="1" ht="30.75" customHeight="1">
      <c r="A22" s="74">
        <f t="shared" si="0"/>
        <v>20</v>
      </c>
      <c r="B22" s="122">
        <v>8148</v>
      </c>
      <c r="C22" s="122">
        <v>6102</v>
      </c>
      <c r="D22" s="123" t="s">
        <v>44</v>
      </c>
      <c r="E22" s="122" t="s">
        <v>19</v>
      </c>
      <c r="F22" s="122" t="s">
        <v>13</v>
      </c>
      <c r="G22" s="124">
        <v>60000</v>
      </c>
      <c r="H22" s="122" t="s">
        <v>14</v>
      </c>
      <c r="I22" s="125">
        <v>0</v>
      </c>
      <c r="J22" s="124">
        <v>0</v>
      </c>
      <c r="K22" s="124">
        <v>60000</v>
      </c>
      <c r="L22" s="105"/>
      <c r="M22" s="106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</row>
    <row r="23" spans="1:114" s="33" customFormat="1" ht="30" customHeight="1">
      <c r="A23" s="74">
        <f t="shared" si="0"/>
        <v>21</v>
      </c>
      <c r="B23" s="74">
        <v>8167</v>
      </c>
      <c r="C23" s="74">
        <v>6102</v>
      </c>
      <c r="D23" s="75" t="s">
        <v>22</v>
      </c>
      <c r="E23" s="74" t="s">
        <v>19</v>
      </c>
      <c r="F23" s="74" t="s">
        <v>13</v>
      </c>
      <c r="G23" s="76">
        <v>60000</v>
      </c>
      <c r="H23" s="74" t="s">
        <v>14</v>
      </c>
      <c r="I23" s="77">
        <v>0</v>
      </c>
      <c r="J23" s="76">
        <v>0</v>
      </c>
      <c r="K23" s="76">
        <v>60000</v>
      </c>
      <c r="L23" s="15"/>
      <c r="M23" s="23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</row>
    <row r="24" spans="1:114" ht="30" customHeight="1">
      <c r="A24" s="74">
        <f t="shared" si="0"/>
        <v>22</v>
      </c>
      <c r="B24" s="74">
        <v>8177</v>
      </c>
      <c r="C24" s="74">
        <v>6198</v>
      </c>
      <c r="D24" s="75" t="s">
        <v>34</v>
      </c>
      <c r="E24" s="74" t="s">
        <v>19</v>
      </c>
      <c r="F24" s="127" t="s">
        <v>110</v>
      </c>
      <c r="G24" s="76">
        <v>5000</v>
      </c>
      <c r="H24" s="74" t="s">
        <v>14</v>
      </c>
      <c r="I24" s="77">
        <v>0</v>
      </c>
      <c r="J24" s="76">
        <v>0</v>
      </c>
      <c r="K24" s="76">
        <v>5000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</row>
    <row r="25" spans="1:114" s="33" customFormat="1" ht="22.5" customHeight="1">
      <c r="A25" s="74">
        <f t="shared" si="0"/>
        <v>23</v>
      </c>
      <c r="B25" s="74">
        <v>8179</v>
      </c>
      <c r="C25" s="74">
        <v>6198</v>
      </c>
      <c r="D25" s="75" t="s">
        <v>50</v>
      </c>
      <c r="E25" s="74" t="s">
        <v>19</v>
      </c>
      <c r="F25" s="74" t="s">
        <v>13</v>
      </c>
      <c r="G25" s="76">
        <v>20000</v>
      </c>
      <c r="H25" s="74" t="s">
        <v>14</v>
      </c>
      <c r="I25" s="77">
        <v>0</v>
      </c>
      <c r="J25" s="76">
        <v>0</v>
      </c>
      <c r="K25" s="76">
        <v>20000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</row>
    <row r="26" spans="1:114" s="33" customFormat="1" ht="36" customHeight="1">
      <c r="A26" s="74">
        <f t="shared" si="0"/>
        <v>24</v>
      </c>
      <c r="B26" s="74">
        <v>8173</v>
      </c>
      <c r="C26" s="74">
        <v>6102</v>
      </c>
      <c r="D26" s="75" t="s">
        <v>46</v>
      </c>
      <c r="E26" s="74" t="s">
        <v>19</v>
      </c>
      <c r="F26" s="74" t="s">
        <v>13</v>
      </c>
      <c r="G26" s="76">
        <v>300000</v>
      </c>
      <c r="H26" s="74" t="s">
        <v>14</v>
      </c>
      <c r="I26" s="77">
        <v>0</v>
      </c>
      <c r="J26" s="76">
        <v>0</v>
      </c>
      <c r="K26" s="76">
        <v>300000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</row>
    <row r="27" spans="1:114" s="33" customFormat="1" ht="36" customHeight="1">
      <c r="A27" s="74">
        <f t="shared" si="0"/>
        <v>25</v>
      </c>
      <c r="B27" s="74">
        <v>8181</v>
      </c>
      <c r="C27" s="74">
        <v>6102</v>
      </c>
      <c r="D27" s="75" t="s">
        <v>88</v>
      </c>
      <c r="E27" s="74" t="s">
        <v>19</v>
      </c>
      <c r="F27" s="74" t="s">
        <v>13</v>
      </c>
      <c r="G27" s="76">
        <v>60000</v>
      </c>
      <c r="H27" s="74" t="s">
        <v>14</v>
      </c>
      <c r="I27" s="77">
        <v>0</v>
      </c>
      <c r="J27" s="76">
        <v>0</v>
      </c>
      <c r="K27" s="76">
        <v>60000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</row>
    <row r="28" spans="1:114" ht="36" customHeight="1">
      <c r="A28" s="74">
        <f t="shared" si="0"/>
        <v>26</v>
      </c>
      <c r="B28" s="74">
        <v>8210</v>
      </c>
      <c r="C28" s="74">
        <v>6207</v>
      </c>
      <c r="D28" s="75" t="s">
        <v>39</v>
      </c>
      <c r="E28" s="74" t="s">
        <v>19</v>
      </c>
      <c r="F28" s="127" t="s">
        <v>110</v>
      </c>
      <c r="G28" s="76">
        <v>16000</v>
      </c>
      <c r="H28" s="74" t="s">
        <v>14</v>
      </c>
      <c r="I28" s="77">
        <v>0</v>
      </c>
      <c r="J28" s="76">
        <v>0</v>
      </c>
      <c r="K28" s="76">
        <v>16000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</row>
    <row r="29" spans="1:114" ht="36" customHeight="1">
      <c r="A29" s="74">
        <f t="shared" si="0"/>
        <v>27</v>
      </c>
      <c r="B29" s="74">
        <v>8217</v>
      </c>
      <c r="C29" s="74">
        <v>6207</v>
      </c>
      <c r="D29" s="75" t="s">
        <v>93</v>
      </c>
      <c r="E29" s="74" t="s">
        <v>19</v>
      </c>
      <c r="F29" s="74" t="s">
        <v>13</v>
      </c>
      <c r="G29" s="76">
        <v>12000</v>
      </c>
      <c r="H29" s="74" t="s">
        <v>14</v>
      </c>
      <c r="I29" s="77">
        <v>0</v>
      </c>
      <c r="J29" s="76">
        <v>0</v>
      </c>
      <c r="K29" s="76">
        <v>12000</v>
      </c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</row>
    <row r="30" spans="1:114" ht="62.25" customHeight="1">
      <c r="A30" s="109">
        <f t="shared" si="0"/>
        <v>28</v>
      </c>
      <c r="B30" s="109">
        <v>8218</v>
      </c>
      <c r="C30" s="109">
        <v>6207</v>
      </c>
      <c r="D30" s="110" t="s">
        <v>102</v>
      </c>
      <c r="E30" s="109" t="s">
        <v>19</v>
      </c>
      <c r="F30" s="109" t="s">
        <v>13</v>
      </c>
      <c r="G30" s="111">
        <v>19900</v>
      </c>
      <c r="H30" s="109" t="s">
        <v>14</v>
      </c>
      <c r="I30" s="112">
        <v>0</v>
      </c>
      <c r="J30" s="111">
        <v>0</v>
      </c>
      <c r="K30" s="111">
        <v>19900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</row>
    <row r="31" spans="1:114" ht="29.25" customHeight="1">
      <c r="A31" s="74">
        <f t="shared" si="0"/>
        <v>29</v>
      </c>
      <c r="B31" s="74">
        <v>8509</v>
      </c>
      <c r="C31" s="74">
        <v>6207</v>
      </c>
      <c r="D31" s="75" t="s">
        <v>38</v>
      </c>
      <c r="E31" s="74" t="s">
        <v>19</v>
      </c>
      <c r="F31" s="127" t="s">
        <v>110</v>
      </c>
      <c r="G31" s="76">
        <v>17000</v>
      </c>
      <c r="H31" s="74" t="s">
        <v>14</v>
      </c>
      <c r="I31" s="77">
        <v>0</v>
      </c>
      <c r="J31" s="76">
        <v>0</v>
      </c>
      <c r="K31" s="76">
        <v>17000</v>
      </c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</row>
    <row r="32" spans="1:114" ht="43.5" customHeight="1">
      <c r="A32" s="74">
        <f t="shared" si="0"/>
        <v>30</v>
      </c>
      <c r="B32" s="74">
        <v>8508</v>
      </c>
      <c r="C32" s="74">
        <v>6207</v>
      </c>
      <c r="D32" s="75" t="s">
        <v>24</v>
      </c>
      <c r="E32" s="74" t="s">
        <v>19</v>
      </c>
      <c r="F32" s="127" t="s">
        <v>110</v>
      </c>
      <c r="G32" s="76">
        <v>23700</v>
      </c>
      <c r="H32" s="74" t="s">
        <v>14</v>
      </c>
      <c r="I32" s="77">
        <v>0</v>
      </c>
      <c r="J32" s="76">
        <v>0</v>
      </c>
      <c r="K32" s="76">
        <v>23700</v>
      </c>
      <c r="L32" s="30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</row>
    <row r="33" spans="1:114" ht="43.5" customHeight="1">
      <c r="A33" s="109">
        <f t="shared" si="0"/>
        <v>31</v>
      </c>
      <c r="B33" s="109">
        <v>8511</v>
      </c>
      <c r="C33" s="109">
        <v>6207</v>
      </c>
      <c r="D33" s="110" t="s">
        <v>100</v>
      </c>
      <c r="E33" s="109" t="s">
        <v>19</v>
      </c>
      <c r="F33" s="109" t="s">
        <v>13</v>
      </c>
      <c r="G33" s="111">
        <v>18000</v>
      </c>
      <c r="H33" s="109" t="s">
        <v>14</v>
      </c>
      <c r="I33" s="112">
        <v>0</v>
      </c>
      <c r="J33" s="111">
        <v>0</v>
      </c>
      <c r="K33" s="111">
        <v>18000</v>
      </c>
      <c r="L33" s="30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</row>
    <row r="34" spans="1:114" s="33" customFormat="1" ht="24" customHeight="1">
      <c r="A34" s="74">
        <f t="shared" si="0"/>
        <v>32</v>
      </c>
      <c r="B34" s="74">
        <v>8601</v>
      </c>
      <c r="C34" s="74">
        <v>6198</v>
      </c>
      <c r="D34" s="75" t="s">
        <v>25</v>
      </c>
      <c r="E34" s="74" t="s">
        <v>19</v>
      </c>
      <c r="F34" s="74" t="s">
        <v>13</v>
      </c>
      <c r="G34" s="76">
        <v>50000</v>
      </c>
      <c r="H34" s="74" t="s">
        <v>14</v>
      </c>
      <c r="I34" s="77">
        <v>0</v>
      </c>
      <c r="J34" s="76">
        <v>0</v>
      </c>
      <c r="K34" s="76">
        <v>50000</v>
      </c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</row>
    <row r="35" spans="1:114" ht="30" customHeight="1">
      <c r="A35" s="74">
        <f t="shared" si="0"/>
        <v>33</v>
      </c>
      <c r="B35" s="74">
        <v>8243</v>
      </c>
      <c r="C35" s="74">
        <v>6102</v>
      </c>
      <c r="D35" s="75" t="s">
        <v>23</v>
      </c>
      <c r="E35" s="74" t="s">
        <v>21</v>
      </c>
      <c r="F35" s="127" t="s">
        <v>110</v>
      </c>
      <c r="G35" s="76">
        <v>45000</v>
      </c>
      <c r="H35" s="126" t="s">
        <v>105</v>
      </c>
      <c r="I35" s="77">
        <v>1</v>
      </c>
      <c r="J35" s="76">
        <v>45000</v>
      </c>
      <c r="K35" s="76">
        <v>0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</row>
    <row r="36" spans="1:114" ht="29.25" customHeight="1">
      <c r="A36" s="74">
        <f t="shared" si="0"/>
        <v>34</v>
      </c>
      <c r="B36" s="74">
        <v>8244</v>
      </c>
      <c r="C36" s="74">
        <v>6102</v>
      </c>
      <c r="D36" s="75" t="s">
        <v>90</v>
      </c>
      <c r="E36" s="74" t="s">
        <v>21</v>
      </c>
      <c r="F36" s="74" t="s">
        <v>13</v>
      </c>
      <c r="G36" s="76">
        <v>77000</v>
      </c>
      <c r="H36" s="126" t="s">
        <v>105</v>
      </c>
      <c r="I36" s="77">
        <v>1</v>
      </c>
      <c r="J36" s="76">
        <v>77000</v>
      </c>
      <c r="K36" s="76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</row>
    <row r="37" spans="1:114" ht="30.75" customHeight="1">
      <c r="A37" s="74">
        <f t="shared" si="0"/>
        <v>35</v>
      </c>
      <c r="B37" s="74">
        <v>9159</v>
      </c>
      <c r="C37" s="74">
        <v>6102</v>
      </c>
      <c r="D37" s="75" t="s">
        <v>26</v>
      </c>
      <c r="E37" s="74" t="s">
        <v>21</v>
      </c>
      <c r="F37" s="127" t="s">
        <v>110</v>
      </c>
      <c r="G37" s="76">
        <v>20000</v>
      </c>
      <c r="H37" s="74" t="s">
        <v>14</v>
      </c>
      <c r="I37" s="77">
        <v>0</v>
      </c>
      <c r="J37" s="76">
        <v>0</v>
      </c>
      <c r="K37" s="76">
        <v>20000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</row>
    <row r="38" spans="1:114" ht="39.75" customHeight="1">
      <c r="A38" s="74">
        <f t="shared" si="0"/>
        <v>36</v>
      </c>
      <c r="B38" s="74">
        <v>9237</v>
      </c>
      <c r="C38" s="74">
        <v>6102</v>
      </c>
      <c r="D38" s="75" t="s">
        <v>27</v>
      </c>
      <c r="E38" s="74" t="s">
        <v>21</v>
      </c>
      <c r="F38" s="127" t="s">
        <v>110</v>
      </c>
      <c r="G38" s="76">
        <v>5000</v>
      </c>
      <c r="H38" s="74" t="s">
        <v>14</v>
      </c>
      <c r="I38" s="77">
        <v>0</v>
      </c>
      <c r="J38" s="76">
        <v>0</v>
      </c>
      <c r="K38" s="76">
        <v>5000</v>
      </c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</row>
    <row r="39" spans="1:114" ht="41.25" customHeight="1">
      <c r="A39" s="74">
        <f t="shared" si="0"/>
        <v>37</v>
      </c>
      <c r="B39" s="74">
        <v>9240</v>
      </c>
      <c r="C39" s="74">
        <v>6102</v>
      </c>
      <c r="D39" s="75" t="s">
        <v>51</v>
      </c>
      <c r="E39" s="74" t="s">
        <v>21</v>
      </c>
      <c r="F39" s="127" t="s">
        <v>110</v>
      </c>
      <c r="G39" s="76">
        <v>5000</v>
      </c>
      <c r="H39" s="74" t="s">
        <v>14</v>
      </c>
      <c r="I39" s="77">
        <v>0</v>
      </c>
      <c r="J39" s="76">
        <v>0</v>
      </c>
      <c r="K39" s="76">
        <v>5000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</row>
    <row r="40" spans="1:114" s="33" customFormat="1" ht="35.25" customHeight="1">
      <c r="A40" s="74">
        <f t="shared" si="0"/>
        <v>38</v>
      </c>
      <c r="B40" s="74">
        <v>9317</v>
      </c>
      <c r="C40" s="74">
        <v>6102</v>
      </c>
      <c r="D40" s="75" t="s">
        <v>28</v>
      </c>
      <c r="E40" s="74" t="s">
        <v>21</v>
      </c>
      <c r="F40" s="127" t="s">
        <v>110</v>
      </c>
      <c r="G40" s="76">
        <v>100000</v>
      </c>
      <c r="H40" s="74" t="s">
        <v>14</v>
      </c>
      <c r="I40" s="77">
        <v>0</v>
      </c>
      <c r="J40" s="76">
        <v>0</v>
      </c>
      <c r="K40" s="76">
        <v>100000</v>
      </c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</row>
    <row r="41" spans="1:114" ht="28.5" customHeight="1">
      <c r="A41" s="74">
        <f t="shared" si="0"/>
        <v>39</v>
      </c>
      <c r="B41" s="74">
        <v>9319</v>
      </c>
      <c r="C41" s="74">
        <v>6102</v>
      </c>
      <c r="D41" s="75" t="s">
        <v>56</v>
      </c>
      <c r="E41" s="74" t="s">
        <v>21</v>
      </c>
      <c r="F41" s="74" t="s">
        <v>13</v>
      </c>
      <c r="G41" s="76">
        <v>300000</v>
      </c>
      <c r="H41" s="74" t="s">
        <v>14</v>
      </c>
      <c r="I41" s="77">
        <v>0</v>
      </c>
      <c r="J41" s="76">
        <v>0</v>
      </c>
      <c r="K41" s="76">
        <v>300000</v>
      </c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</row>
    <row r="42" spans="1:114" ht="59.25" customHeight="1">
      <c r="A42" s="74">
        <f t="shared" si="0"/>
        <v>40</v>
      </c>
      <c r="B42" s="74">
        <v>9320</v>
      </c>
      <c r="C42" s="74">
        <v>6102</v>
      </c>
      <c r="D42" s="75" t="s">
        <v>85</v>
      </c>
      <c r="E42" s="74" t="s">
        <v>21</v>
      </c>
      <c r="F42" s="74" t="s">
        <v>13</v>
      </c>
      <c r="G42" s="76">
        <v>2500000</v>
      </c>
      <c r="H42" s="74" t="s">
        <v>57</v>
      </c>
      <c r="I42" s="77">
        <v>1</v>
      </c>
      <c r="J42" s="76">
        <v>2500000</v>
      </c>
      <c r="K42" s="76">
        <v>0</v>
      </c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</row>
    <row r="43" spans="1:114" ht="41.25" customHeight="1">
      <c r="A43" s="74">
        <f t="shared" si="0"/>
        <v>41</v>
      </c>
      <c r="B43" s="74">
        <v>9242</v>
      </c>
      <c r="C43" s="74">
        <v>6102</v>
      </c>
      <c r="D43" s="78" t="s">
        <v>29</v>
      </c>
      <c r="E43" s="74" t="s">
        <v>21</v>
      </c>
      <c r="F43" s="127" t="s">
        <v>110</v>
      </c>
      <c r="G43" s="76">
        <v>5000</v>
      </c>
      <c r="H43" s="74" t="s">
        <v>14</v>
      </c>
      <c r="I43" s="77">
        <v>0</v>
      </c>
      <c r="J43" s="76">
        <v>0</v>
      </c>
      <c r="K43" s="76">
        <v>5000</v>
      </c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</row>
    <row r="44" spans="1:114" ht="28.5" customHeight="1">
      <c r="A44" s="74">
        <f t="shared" si="0"/>
        <v>42</v>
      </c>
      <c r="B44" s="74">
        <v>9176</v>
      </c>
      <c r="C44" s="74">
        <v>6102</v>
      </c>
      <c r="D44" s="75" t="s">
        <v>31</v>
      </c>
      <c r="E44" s="74" t="s">
        <v>21</v>
      </c>
      <c r="F44" s="127" t="s">
        <v>110</v>
      </c>
      <c r="G44" s="76">
        <v>26158</v>
      </c>
      <c r="H44" s="74" t="s">
        <v>14</v>
      </c>
      <c r="I44" s="77">
        <v>0</v>
      </c>
      <c r="J44" s="76">
        <v>0</v>
      </c>
      <c r="K44" s="76">
        <v>26158.31</v>
      </c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</row>
    <row r="45" spans="1:114" ht="28.5" customHeight="1">
      <c r="A45" s="74">
        <f t="shared" si="0"/>
        <v>43</v>
      </c>
      <c r="B45" s="74">
        <v>9244</v>
      </c>
      <c r="C45" s="74">
        <v>6102</v>
      </c>
      <c r="D45" s="75" t="s">
        <v>96</v>
      </c>
      <c r="E45" s="74" t="s">
        <v>21</v>
      </c>
      <c r="F45" s="74" t="s">
        <v>13</v>
      </c>
      <c r="G45" s="76">
        <v>300000</v>
      </c>
      <c r="H45" s="74" t="s">
        <v>14</v>
      </c>
      <c r="I45" s="77">
        <v>0</v>
      </c>
      <c r="J45" s="76">
        <v>0</v>
      </c>
      <c r="K45" s="76">
        <v>300000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</row>
    <row r="46" spans="1:114" s="33" customFormat="1" ht="37.5" customHeight="1">
      <c r="A46" s="74">
        <f t="shared" si="0"/>
        <v>44</v>
      </c>
      <c r="B46" s="74">
        <v>9243</v>
      </c>
      <c r="C46" s="74">
        <v>6102</v>
      </c>
      <c r="D46" s="75" t="s">
        <v>36</v>
      </c>
      <c r="E46" s="74" t="s">
        <v>21</v>
      </c>
      <c r="F46" s="127" t="s">
        <v>110</v>
      </c>
      <c r="G46" s="76">
        <v>45551</v>
      </c>
      <c r="H46" s="74" t="s">
        <v>14</v>
      </c>
      <c r="I46" s="77">
        <v>0</v>
      </c>
      <c r="J46" s="76">
        <v>0</v>
      </c>
      <c r="K46" s="76">
        <v>45551.1</v>
      </c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</row>
    <row r="47" spans="1:114" s="33" customFormat="1" ht="42.75" customHeight="1">
      <c r="A47" s="74">
        <f t="shared" si="0"/>
        <v>45</v>
      </c>
      <c r="B47" s="74">
        <v>9177</v>
      </c>
      <c r="C47" s="74">
        <v>6102</v>
      </c>
      <c r="D47" s="75" t="s">
        <v>35</v>
      </c>
      <c r="E47" s="74" t="s">
        <v>21</v>
      </c>
      <c r="F47" s="74" t="s">
        <v>13</v>
      </c>
      <c r="G47" s="76">
        <v>100000</v>
      </c>
      <c r="H47" s="74" t="s">
        <v>14</v>
      </c>
      <c r="I47" s="77">
        <v>0</v>
      </c>
      <c r="J47" s="76">
        <v>0</v>
      </c>
      <c r="K47" s="76">
        <v>100000</v>
      </c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</row>
    <row r="48" spans="1:114" s="33" customFormat="1" ht="42.75" customHeight="1">
      <c r="A48" s="74">
        <f t="shared" si="0"/>
        <v>46</v>
      </c>
      <c r="B48" s="74">
        <v>9178</v>
      </c>
      <c r="C48" s="74">
        <v>6102</v>
      </c>
      <c r="D48" s="75" t="s">
        <v>97</v>
      </c>
      <c r="E48" s="74" t="s">
        <v>21</v>
      </c>
      <c r="F48" s="74" t="s">
        <v>13</v>
      </c>
      <c r="G48" s="76">
        <v>150000</v>
      </c>
      <c r="H48" s="74" t="s">
        <v>14</v>
      </c>
      <c r="I48" s="77">
        <v>0</v>
      </c>
      <c r="J48" s="76">
        <v>0</v>
      </c>
      <c r="K48" s="76">
        <v>150000</v>
      </c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</row>
    <row r="49" spans="1:114" s="33" customFormat="1" ht="42.75" customHeight="1">
      <c r="A49" s="74">
        <f t="shared" si="0"/>
        <v>47</v>
      </c>
      <c r="B49" s="74">
        <v>9179</v>
      </c>
      <c r="C49" s="74">
        <v>6102</v>
      </c>
      <c r="D49" s="75" t="s">
        <v>98</v>
      </c>
      <c r="E49" s="74" t="s">
        <v>21</v>
      </c>
      <c r="F49" s="74" t="s">
        <v>13</v>
      </c>
      <c r="G49" s="76">
        <v>150000</v>
      </c>
      <c r="H49" s="74" t="s">
        <v>14</v>
      </c>
      <c r="I49" s="77">
        <v>0</v>
      </c>
      <c r="J49" s="76">
        <v>0</v>
      </c>
      <c r="K49" s="76">
        <v>150000</v>
      </c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</row>
    <row r="50" spans="1:114" ht="38.25" customHeight="1">
      <c r="A50" s="74">
        <f t="shared" si="0"/>
        <v>48</v>
      </c>
      <c r="B50" s="74">
        <v>8700</v>
      </c>
      <c r="C50" s="74">
        <v>6207</v>
      </c>
      <c r="D50" s="78" t="s">
        <v>42</v>
      </c>
      <c r="E50" s="83" t="s">
        <v>21</v>
      </c>
      <c r="F50" s="83" t="s">
        <v>13</v>
      </c>
      <c r="G50" s="76">
        <v>270000</v>
      </c>
      <c r="H50" s="82" t="s">
        <v>64</v>
      </c>
      <c r="I50" s="77">
        <v>0.2</v>
      </c>
      <c r="J50" s="76">
        <v>54000</v>
      </c>
      <c r="K50" s="76">
        <v>216000</v>
      </c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</row>
    <row r="51" spans="1:114" s="33" customFormat="1" ht="36" customHeight="1">
      <c r="A51" s="74">
        <f t="shared" si="0"/>
        <v>49</v>
      </c>
      <c r="B51" s="74">
        <v>8178</v>
      </c>
      <c r="C51" s="74">
        <v>6102</v>
      </c>
      <c r="D51" s="75" t="s">
        <v>40</v>
      </c>
      <c r="E51" s="74" t="s">
        <v>19</v>
      </c>
      <c r="F51" s="127" t="s">
        <v>110</v>
      </c>
      <c r="G51" s="76">
        <v>15000</v>
      </c>
      <c r="H51" s="126" t="s">
        <v>105</v>
      </c>
      <c r="I51" s="77">
        <v>1</v>
      </c>
      <c r="J51" s="76">
        <v>15000</v>
      </c>
      <c r="K51" s="76">
        <v>0</v>
      </c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</row>
    <row r="52" spans="1:114" ht="34.5" customHeight="1">
      <c r="A52" s="74">
        <f t="shared" si="0"/>
        <v>50</v>
      </c>
      <c r="B52" s="74">
        <v>8180</v>
      </c>
      <c r="C52" s="74">
        <v>6102</v>
      </c>
      <c r="D52" s="75" t="s">
        <v>47</v>
      </c>
      <c r="E52" s="74" t="s">
        <v>19</v>
      </c>
      <c r="F52" s="74" t="s">
        <v>13</v>
      </c>
      <c r="G52" s="76">
        <v>60000</v>
      </c>
      <c r="H52" s="126" t="s">
        <v>105</v>
      </c>
      <c r="I52" s="77">
        <v>1</v>
      </c>
      <c r="J52" s="76">
        <v>60000</v>
      </c>
      <c r="K52" s="76">
        <v>0</v>
      </c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</row>
    <row r="53" spans="1:114" s="33" customFormat="1" ht="68.25" customHeight="1">
      <c r="A53" s="74">
        <f t="shared" si="0"/>
        <v>51</v>
      </c>
      <c r="B53" s="74">
        <v>9318</v>
      </c>
      <c r="C53" s="74">
        <v>6102</v>
      </c>
      <c r="D53" s="85" t="s">
        <v>48</v>
      </c>
      <c r="E53" s="74" t="s">
        <v>21</v>
      </c>
      <c r="F53" s="127" t="s">
        <v>110</v>
      </c>
      <c r="G53" s="76">
        <v>1122334</v>
      </c>
      <c r="H53" s="74" t="s">
        <v>57</v>
      </c>
      <c r="I53" s="77">
        <v>1</v>
      </c>
      <c r="J53" s="76">
        <v>1122334.09</v>
      </c>
      <c r="K53" s="76">
        <v>0</v>
      </c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</row>
    <row r="54" spans="1:114" ht="32.25" customHeight="1">
      <c r="A54" s="74">
        <f t="shared" si="0"/>
        <v>52</v>
      </c>
      <c r="B54" s="74">
        <v>8300</v>
      </c>
      <c r="C54" s="74">
        <v>6102</v>
      </c>
      <c r="D54" s="85" t="s">
        <v>80</v>
      </c>
      <c r="E54" s="74" t="s">
        <v>21</v>
      </c>
      <c r="F54" s="74" t="s">
        <v>13</v>
      </c>
      <c r="G54" s="76">
        <v>60000</v>
      </c>
      <c r="H54" s="74" t="s">
        <v>14</v>
      </c>
      <c r="I54" s="77">
        <v>0</v>
      </c>
      <c r="J54" s="76">
        <v>0</v>
      </c>
      <c r="K54" s="76">
        <v>60000</v>
      </c>
      <c r="L54" s="15"/>
      <c r="M54" s="25"/>
      <c r="N54" s="25"/>
      <c r="O54" s="31"/>
      <c r="P54" s="25"/>
      <c r="Q54" s="25"/>
      <c r="R54" s="30"/>
      <c r="S54" s="32"/>
      <c r="T54" s="29"/>
      <c r="U54" s="30"/>
      <c r="V54" s="30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</row>
    <row r="55" spans="1:114" ht="27.75" customHeight="1">
      <c r="A55" s="74">
        <f t="shared" si="0"/>
        <v>53</v>
      </c>
      <c r="B55" s="118">
        <v>8301</v>
      </c>
      <c r="C55" s="118">
        <v>6208</v>
      </c>
      <c r="D55" s="119" t="s">
        <v>103</v>
      </c>
      <c r="E55" s="118" t="s">
        <v>99</v>
      </c>
      <c r="F55" s="118" t="s">
        <v>13</v>
      </c>
      <c r="G55" s="120">
        <v>19500</v>
      </c>
      <c r="H55" s="118" t="s">
        <v>14</v>
      </c>
      <c r="I55" s="121">
        <v>0</v>
      </c>
      <c r="J55" s="120">
        <v>0</v>
      </c>
      <c r="K55" s="120">
        <v>19500</v>
      </c>
      <c r="L55" s="15"/>
      <c r="M55" s="25"/>
      <c r="N55" s="25"/>
      <c r="O55" s="31"/>
      <c r="P55" s="25"/>
      <c r="Q55" s="25"/>
      <c r="R55" s="30"/>
      <c r="S55" s="32"/>
      <c r="T55" s="29"/>
      <c r="U55" s="30"/>
      <c r="V55" s="30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</row>
    <row r="56" spans="1:114" ht="23.25" customHeight="1">
      <c r="A56" s="74">
        <f t="shared" si="0"/>
        <v>54</v>
      </c>
      <c r="B56" s="74">
        <v>9528</v>
      </c>
      <c r="C56" s="74">
        <v>6102</v>
      </c>
      <c r="D56" s="85" t="s">
        <v>52</v>
      </c>
      <c r="E56" s="74" t="s">
        <v>21</v>
      </c>
      <c r="F56" s="127" t="s">
        <v>110</v>
      </c>
      <c r="G56" s="76">
        <v>9900</v>
      </c>
      <c r="H56" s="74" t="s">
        <v>14</v>
      </c>
      <c r="I56" s="77">
        <v>0</v>
      </c>
      <c r="J56" s="76">
        <v>0</v>
      </c>
      <c r="K56" s="76">
        <v>9900</v>
      </c>
      <c r="L56" s="15"/>
      <c r="M56" s="36"/>
      <c r="N56" s="25"/>
      <c r="O56" s="37"/>
      <c r="P56" s="25"/>
      <c r="Q56" s="25"/>
      <c r="R56" s="30"/>
      <c r="S56" s="25"/>
      <c r="T56" s="29"/>
      <c r="U56" s="30"/>
      <c r="V56" s="30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</row>
    <row r="57" spans="1:114" ht="35.25" customHeight="1">
      <c r="A57" s="74">
        <f t="shared" si="0"/>
        <v>55</v>
      </c>
      <c r="B57" s="74">
        <v>9550</v>
      </c>
      <c r="C57" s="74">
        <v>6102</v>
      </c>
      <c r="D57" s="85" t="s">
        <v>53</v>
      </c>
      <c r="E57" s="74" t="s">
        <v>21</v>
      </c>
      <c r="F57" s="127" t="s">
        <v>110</v>
      </c>
      <c r="G57" s="76">
        <v>7800</v>
      </c>
      <c r="H57" s="74" t="s">
        <v>14</v>
      </c>
      <c r="I57" s="77">
        <v>0</v>
      </c>
      <c r="J57" s="76">
        <v>0</v>
      </c>
      <c r="K57" s="76">
        <v>7800</v>
      </c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</row>
    <row r="58" spans="1:114" s="33" customFormat="1" ht="42.75" customHeight="1">
      <c r="A58" s="74">
        <f t="shared" si="0"/>
        <v>56</v>
      </c>
      <c r="B58" s="74">
        <v>8115</v>
      </c>
      <c r="C58" s="74">
        <v>6102</v>
      </c>
      <c r="D58" s="85" t="s">
        <v>54</v>
      </c>
      <c r="E58" s="74" t="s">
        <v>21</v>
      </c>
      <c r="F58" s="127" t="s">
        <v>110</v>
      </c>
      <c r="G58" s="76">
        <v>25920</v>
      </c>
      <c r="H58" s="74" t="s">
        <v>14</v>
      </c>
      <c r="I58" s="77">
        <v>0</v>
      </c>
      <c r="J58" s="76">
        <v>0</v>
      </c>
      <c r="K58" s="76">
        <v>25920</v>
      </c>
      <c r="L58" s="15"/>
      <c r="M58" s="25"/>
      <c r="N58" s="25"/>
      <c r="O58" s="31"/>
      <c r="P58" s="25"/>
      <c r="Q58" s="25"/>
      <c r="R58" s="30"/>
      <c r="S58" s="32"/>
      <c r="T58" s="29"/>
      <c r="U58" s="30"/>
      <c r="V58" s="30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</row>
    <row r="59" spans="1:114" s="33" customFormat="1" ht="38.25" customHeight="1">
      <c r="A59" s="74">
        <f t="shared" si="0"/>
        <v>57</v>
      </c>
      <c r="B59" s="74">
        <v>1201</v>
      </c>
      <c r="C59" s="74">
        <v>6102</v>
      </c>
      <c r="D59" s="75" t="s">
        <v>55</v>
      </c>
      <c r="E59" s="74" t="s">
        <v>21</v>
      </c>
      <c r="F59" s="74" t="s">
        <v>13</v>
      </c>
      <c r="G59" s="76">
        <v>20000</v>
      </c>
      <c r="H59" s="74" t="s">
        <v>14</v>
      </c>
      <c r="I59" s="77">
        <v>0</v>
      </c>
      <c r="J59" s="76">
        <v>0</v>
      </c>
      <c r="K59" s="76">
        <v>20000</v>
      </c>
      <c r="L59" s="15"/>
      <c r="M59" s="25"/>
      <c r="N59" s="25"/>
      <c r="O59" s="31"/>
      <c r="P59" s="25"/>
      <c r="Q59" s="25"/>
      <c r="R59" s="30"/>
      <c r="S59" s="32"/>
      <c r="T59" s="29"/>
      <c r="U59" s="30"/>
      <c r="V59" s="30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</row>
    <row r="60" spans="1:114" s="33" customFormat="1" ht="34.5" customHeight="1">
      <c r="A60" s="74">
        <f t="shared" si="0"/>
        <v>58</v>
      </c>
      <c r="B60" s="74">
        <v>9178</v>
      </c>
      <c r="C60" s="74">
        <v>6102</v>
      </c>
      <c r="D60" s="85" t="s">
        <v>61</v>
      </c>
      <c r="E60" s="74" t="s">
        <v>21</v>
      </c>
      <c r="F60" s="74" t="s">
        <v>13</v>
      </c>
      <c r="G60" s="76">
        <v>40000</v>
      </c>
      <c r="H60" s="86" t="s">
        <v>59</v>
      </c>
      <c r="I60" s="77">
        <v>1</v>
      </c>
      <c r="J60" s="76">
        <v>40000</v>
      </c>
      <c r="K60" s="76">
        <v>0</v>
      </c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</row>
    <row r="61" spans="1:114" ht="51.75" customHeight="1">
      <c r="A61" s="74">
        <f t="shared" si="0"/>
        <v>59</v>
      </c>
      <c r="B61" s="74">
        <v>9601</v>
      </c>
      <c r="C61" s="74">
        <v>6102</v>
      </c>
      <c r="D61" s="85" t="s">
        <v>65</v>
      </c>
      <c r="E61" s="74" t="s">
        <v>21</v>
      </c>
      <c r="F61" s="74" t="s">
        <v>13</v>
      </c>
      <c r="G61" s="76">
        <v>60000</v>
      </c>
      <c r="H61" s="86" t="s">
        <v>59</v>
      </c>
      <c r="I61" s="77">
        <v>0</v>
      </c>
      <c r="J61" s="76">
        <v>60000</v>
      </c>
      <c r="K61" s="76">
        <v>0</v>
      </c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</row>
    <row r="62" spans="1:11" ht="28.5" customHeight="1">
      <c r="A62" s="74">
        <f t="shared" si="0"/>
        <v>60</v>
      </c>
      <c r="B62" s="87">
        <v>9402</v>
      </c>
      <c r="C62" s="87">
        <v>6102</v>
      </c>
      <c r="D62" s="128" t="s">
        <v>77</v>
      </c>
      <c r="E62" s="88" t="s">
        <v>21</v>
      </c>
      <c r="F62" s="127" t="s">
        <v>110</v>
      </c>
      <c r="G62" s="89">
        <v>115500</v>
      </c>
      <c r="H62" s="87" t="s">
        <v>78</v>
      </c>
      <c r="I62" s="90">
        <v>1</v>
      </c>
      <c r="J62" s="89">
        <v>115500</v>
      </c>
      <c r="K62" s="89">
        <v>0</v>
      </c>
    </row>
    <row r="63" spans="1:11" ht="28.5" customHeight="1">
      <c r="A63" s="1"/>
      <c r="B63" s="1"/>
      <c r="C63" s="1"/>
      <c r="D63" s="1"/>
      <c r="E63" s="1"/>
      <c r="F63" s="1"/>
      <c r="G63" s="59">
        <f>SUM(G3:G62)</f>
        <v>6945295</v>
      </c>
      <c r="H63" s="1"/>
      <c r="I63" s="1"/>
      <c r="J63" s="59">
        <f>SUM(J3:J62)</f>
        <v>4416834.09</v>
      </c>
      <c r="K63" s="59">
        <f>SUM(K3:K62)</f>
        <v>2528461.41</v>
      </c>
    </row>
    <row r="64" spans="1:11" ht="18.75" customHeight="1">
      <c r="A64" s="38"/>
      <c r="B64" s="38"/>
      <c r="C64" s="38"/>
      <c r="D64" s="44" t="s">
        <v>69</v>
      </c>
      <c r="E64" s="1"/>
      <c r="F64" s="1"/>
      <c r="G64" s="1"/>
      <c r="H64" s="1"/>
      <c r="I64" s="38"/>
      <c r="J64" s="38"/>
      <c r="K64" s="9"/>
    </row>
    <row r="65" spans="1:11" ht="12.75">
      <c r="A65" s="38"/>
      <c r="B65" s="38"/>
      <c r="C65" s="38"/>
      <c r="D65" s="39" t="s">
        <v>70</v>
      </c>
      <c r="E65" s="38"/>
      <c r="F65" s="38"/>
      <c r="G65" s="40">
        <f>+G67+G66</f>
        <v>6945295</v>
      </c>
      <c r="H65" s="41">
        <f>+G65/G65</f>
        <v>1</v>
      </c>
      <c r="I65" s="38"/>
      <c r="J65" s="38"/>
      <c r="K65" s="9"/>
    </row>
    <row r="66" spans="1:11" ht="12.75">
      <c r="A66" s="38"/>
      <c r="B66" s="38"/>
      <c r="C66" s="38"/>
      <c r="D66" s="38" t="s">
        <v>71</v>
      </c>
      <c r="E66" s="38"/>
      <c r="F66" s="38"/>
      <c r="G66" s="40">
        <f>SUM(G3:G19)</f>
        <v>490768</v>
      </c>
      <c r="H66" s="41">
        <f>+G66/G65</f>
        <v>0.07066193732591632</v>
      </c>
      <c r="I66" s="38"/>
      <c r="J66" s="38"/>
      <c r="K66" s="9"/>
    </row>
    <row r="67" spans="1:11" ht="12.75">
      <c r="A67" s="42"/>
      <c r="B67" s="42"/>
      <c r="C67" s="42"/>
      <c r="D67" s="73" t="s">
        <v>81</v>
      </c>
      <c r="E67" s="42"/>
      <c r="F67" s="42"/>
      <c r="G67" s="45">
        <f>SUM(G20:G62)</f>
        <v>6454527</v>
      </c>
      <c r="H67" s="47">
        <f>+G67/G65</f>
        <v>0.9293380626740837</v>
      </c>
      <c r="I67" s="42"/>
      <c r="J67" s="42"/>
      <c r="K67" s="108"/>
    </row>
    <row r="68" spans="1:10" ht="12.75">
      <c r="A68" s="42"/>
      <c r="B68" s="42"/>
      <c r="C68" s="42"/>
      <c r="D68" s="42"/>
      <c r="E68" s="42"/>
      <c r="F68" s="42"/>
      <c r="G68" s="42"/>
      <c r="H68" s="42"/>
      <c r="I68" s="42"/>
      <c r="J68" s="42"/>
    </row>
    <row r="69" spans="1:10" ht="12.75">
      <c r="A69" s="42"/>
      <c r="B69" s="42"/>
      <c r="C69" s="42"/>
      <c r="D69" s="39" t="s">
        <v>70</v>
      </c>
      <c r="E69" s="42"/>
      <c r="F69" s="42"/>
      <c r="G69" s="49">
        <f>+G63</f>
        <v>6945295</v>
      </c>
      <c r="H69" s="41">
        <v>1</v>
      </c>
      <c r="I69" s="42"/>
      <c r="J69" s="42"/>
    </row>
    <row r="70" spans="1:10" ht="12.75">
      <c r="A70" s="10"/>
      <c r="B70" s="10"/>
      <c r="C70" s="10"/>
      <c r="D70" s="46" t="s">
        <v>72</v>
      </c>
      <c r="E70" s="10"/>
      <c r="F70" s="10"/>
      <c r="G70" s="48">
        <f>+J63</f>
        <v>4416834.09</v>
      </c>
      <c r="H70" s="41">
        <f>+G70/G69</f>
        <v>0.6359462182671866</v>
      </c>
      <c r="I70" s="10"/>
      <c r="J70" s="10"/>
    </row>
    <row r="71" spans="1:10" ht="12.75">
      <c r="A71" s="10"/>
      <c r="B71" s="10"/>
      <c r="C71" s="10"/>
      <c r="D71" s="46" t="s">
        <v>73</v>
      </c>
      <c r="E71" s="10"/>
      <c r="F71" s="10"/>
      <c r="G71" s="48">
        <f>+K63</f>
        <v>2528461.41</v>
      </c>
      <c r="H71" s="41">
        <f>+G71/G69</f>
        <v>0.3640538537239959</v>
      </c>
      <c r="I71" s="10"/>
      <c r="J71" s="10"/>
    </row>
    <row r="72" spans="1:10" ht="12.75">
      <c r="A72" s="10"/>
      <c r="B72" s="10"/>
      <c r="C72" s="10"/>
      <c r="D72" s="50" t="s">
        <v>74</v>
      </c>
      <c r="E72" s="51"/>
      <c r="F72" s="51"/>
      <c r="G72" s="52">
        <f>SUM(G73:G76)</f>
        <v>4416834.09</v>
      </c>
      <c r="H72" s="41"/>
      <c r="I72" s="10"/>
      <c r="J72" s="10"/>
    </row>
    <row r="73" spans="4:8" ht="12.75">
      <c r="D73" s="53" t="s">
        <v>30</v>
      </c>
      <c r="E73" s="54"/>
      <c r="F73" s="54"/>
      <c r="G73" s="55">
        <f>+J35+J51+J52+J36</f>
        <v>197000</v>
      </c>
      <c r="H73" s="41">
        <f>+G73/G72</f>
        <v>0.044602082846177275</v>
      </c>
    </row>
    <row r="74" spans="4:8" ht="12.75">
      <c r="D74" s="53" t="s">
        <v>75</v>
      </c>
      <c r="E74" s="54"/>
      <c r="F74" s="54"/>
      <c r="G74" s="55">
        <f>+J3+J6+J14+J50</f>
        <v>382000</v>
      </c>
      <c r="H74" s="41">
        <f>+G74/G72</f>
        <v>0.0864872875494402</v>
      </c>
    </row>
    <row r="75" spans="4:8" ht="12.75">
      <c r="D75" s="53" t="s">
        <v>76</v>
      </c>
      <c r="E75" s="54"/>
      <c r="F75" s="54"/>
      <c r="G75" s="55">
        <f>+J61+J60</f>
        <v>100000</v>
      </c>
      <c r="H75" s="41">
        <f>+G75/G72</f>
        <v>0.022640651190952932</v>
      </c>
    </row>
    <row r="76" spans="4:11" ht="12.75">
      <c r="D76" s="53" t="s">
        <v>79</v>
      </c>
      <c r="E76" s="54"/>
      <c r="F76" s="54"/>
      <c r="G76" s="55">
        <f>+J53+J62+J42</f>
        <v>3737834.09</v>
      </c>
      <c r="H76" s="41">
        <f>+G76/G72</f>
        <v>0.8462699784134295</v>
      </c>
      <c r="K76" s="108"/>
    </row>
    <row r="77" spans="4:8" ht="12.75">
      <c r="D77" s="54"/>
      <c r="E77" s="54"/>
      <c r="F77" s="54"/>
      <c r="G77" s="54"/>
      <c r="H77" s="41"/>
    </row>
  </sheetData>
  <sheetProtection/>
  <mergeCells count="1">
    <mergeCell ref="B1:K1"/>
  </mergeCells>
  <printOptions/>
  <pageMargins left="0.35433070866141736" right="0.31496062992125984" top="0.7874015748031497" bottom="0.7874015748031497" header="0.6692913385826772" footer="0.6692913385826772"/>
  <pageSetup horizontalDpi="300" verticalDpi="300" orientation="landscape" r:id="rId2"/>
  <headerFooter scaleWithDoc="0" alignWithMargins="0">
    <oddFooter>&amp;R&amp;7Σελίδα &amp;P από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user</cp:lastModifiedBy>
  <cp:lastPrinted>2017-12-11T07:52:42Z</cp:lastPrinted>
  <dcterms:created xsi:type="dcterms:W3CDTF">2015-11-25T08:44:05Z</dcterms:created>
  <dcterms:modified xsi:type="dcterms:W3CDTF">2017-12-12T11:17:22Z</dcterms:modified>
  <cp:category/>
  <cp:version/>
  <cp:contentType/>
  <cp:contentStatus/>
</cp:coreProperties>
</file>